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HANH THAO\CONG VAN DI\2023\"/>
    </mc:Choice>
  </mc:AlternateContent>
  <xr:revisionPtr revIDLastSave="0" documentId="8_{EF85A89F-801B-468F-BC3E-E744205F8991}" xr6:coauthVersionLast="47" xr6:coauthVersionMax="47" xr10:uidLastSave="{00000000-0000-0000-0000-000000000000}"/>
  <bookViews>
    <workbookView xWindow="-110" yWindow="-110" windowWidth="19420" windowHeight="10300" xr2:uid="{877D15EB-28C8-4D06-8C6C-596E55713C7B}"/>
  </bookViews>
  <sheets>
    <sheet name="Điều trị" sheetId="1" r:id="rId1"/>
  </sheets>
  <externalReferences>
    <externalReference r:id="rId2"/>
  </externalReferences>
  <definedNames>
    <definedName name="_xlnm.Print_Titles" localSheetId="0">'Điều trị'!$5:$6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8" i="1" l="1"/>
  <c r="R19" i="1"/>
  <c r="R20" i="1"/>
  <c r="R21" i="1"/>
  <c r="R17" i="1"/>
  <c r="Q16" i="1"/>
  <c r="R16" i="1" s="1"/>
  <c r="Q17" i="1"/>
  <c r="Q18" i="1"/>
  <c r="R18" i="1" s="1"/>
  <c r="Q19" i="1"/>
  <c r="O17" i="1"/>
  <c r="N17" i="1"/>
  <c r="L17" i="1"/>
  <c r="K17" i="1"/>
  <c r="F17" i="1"/>
  <c r="E17" i="1"/>
  <c r="D17" i="1"/>
  <c r="F26" i="1" l="1"/>
  <c r="H26" i="1"/>
  <c r="L26" i="1"/>
  <c r="M26" i="1"/>
  <c r="D22" i="1" l="1"/>
  <c r="O24" i="1" l="1"/>
  <c r="O26" i="1" s="1"/>
  <c r="N24" i="1"/>
  <c r="N26" i="1" s="1"/>
  <c r="J24" i="1"/>
  <c r="J26" i="1" s="1"/>
  <c r="E24" i="1"/>
  <c r="E23" i="1"/>
  <c r="D23" i="1" s="1"/>
  <c r="Q8" i="1" l="1"/>
  <c r="Q9" i="1"/>
  <c r="Q13" i="1"/>
  <c r="Q14" i="1"/>
  <c r="Q20" i="1"/>
  <c r="Q23" i="1"/>
  <c r="R23" i="1" s="1"/>
  <c r="Q25" i="1"/>
  <c r="D21" i="1"/>
  <c r="D19" i="1"/>
  <c r="E25" i="1" l="1"/>
  <c r="D25" i="1" s="1"/>
  <c r="R25" i="1" s="1"/>
  <c r="D8" i="1" l="1"/>
  <c r="R8" i="1" s="1"/>
  <c r="D9" i="1"/>
  <c r="R9" i="1" s="1"/>
  <c r="D12" i="1"/>
  <c r="D13" i="1"/>
  <c r="R13" i="1" s="1"/>
  <c r="D14" i="1"/>
  <c r="R14" i="1" s="1"/>
  <c r="D7" i="1"/>
  <c r="P24" i="1"/>
  <c r="Q24" i="1" s="1"/>
  <c r="R24" i="1" s="1"/>
  <c r="Q7" i="1" l="1"/>
  <c r="R7" i="1" s="1"/>
  <c r="P11" i="1" l="1"/>
  <c r="P12" i="1"/>
  <c r="Q12" i="1" s="1"/>
  <c r="R12" i="1" s="1"/>
  <c r="P15" i="1"/>
  <c r="Q15" i="1" s="1"/>
  <c r="P21" i="1"/>
  <c r="Q21" i="1" s="1"/>
  <c r="Q22" i="1"/>
  <c r="E15" i="1"/>
  <c r="D15" i="1" s="1"/>
  <c r="R15" i="1" l="1"/>
  <c r="C26" i="1"/>
  <c r="R22" i="1"/>
  <c r="K11" i="1"/>
  <c r="K26" i="1" s="1"/>
  <c r="I11" i="1"/>
  <c r="I10" i="1"/>
  <c r="I26" i="1" s="1"/>
  <c r="G10" i="1"/>
  <c r="G26" i="1" s="1"/>
  <c r="Q11" i="1" l="1"/>
  <c r="P10" i="1"/>
  <c r="E10" i="1"/>
  <c r="E11" i="1"/>
  <c r="D10" i="1" l="1"/>
  <c r="E26" i="1"/>
  <c r="Q10" i="1"/>
  <c r="P26" i="1"/>
  <c r="Q26" i="1" s="1"/>
  <c r="R10" i="1"/>
  <c r="D11" i="1"/>
  <c r="R11" i="1" s="1"/>
  <c r="D26" i="1" l="1"/>
  <c r="R2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G22" authorId="0" shapeId="0" xr:uid="{D8997E0D-EB83-454E-ADA1-60EB824A319A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NGƯỜI NƯỚC NGOÀI CHI TRẢ</t>
        </r>
      </text>
    </comment>
  </commentList>
</comments>
</file>

<file path=xl/sharedStrings.xml><?xml version="1.0" encoding="utf-8"?>
<sst xmlns="http://schemas.openxmlformats.org/spreadsheetml/2006/main" count="42" uniqueCount="41">
  <si>
    <t>Phụ lục số 04/BBKT</t>
  </si>
  <si>
    <t>TT</t>
  </si>
  <si>
    <t>Tên đơn vị</t>
  </si>
  <si>
    <t>Số lượng
 bệnh nhân Covid</t>
  </si>
  <si>
    <t>Tổng tiền điều trị bệnh nhân Covid</t>
  </si>
  <si>
    <t>Chi tiết chi phí khám, điều trị bệnh nhân Covid-19</t>
  </si>
  <si>
    <t>Tổng cộng</t>
  </si>
  <si>
    <t>NSNN 
đảm bảo</t>
  </si>
  <si>
    <t>Giường bệnh</t>
  </si>
  <si>
    <t>Xét nghiệm</t>
  </si>
  <si>
    <t>Thuốc</t>
  </si>
  <si>
    <t>Chấn đoán hình ành</t>
  </si>
  <si>
    <t>Thủ thuật,
 kỹ thuật</t>
  </si>
  <si>
    <t>Dịch vụ 
kỹ thuật</t>
  </si>
  <si>
    <t>Vật tư y tế</t>
  </si>
  <si>
    <t>Khác</t>
  </si>
  <si>
    <t>Tổng</t>
  </si>
  <si>
    <t>TỔNG HỢP CHI PHÍ ĐIỀU TRỊ BỆNH NHÂN COVID-19 TOÀN TỈNH ĐỒNG NAI</t>
  </si>
  <si>
    <t>Bênh viện đa khoa khu vực Long Thành</t>
  </si>
  <si>
    <t xml:space="preserve">Bênh viện đa khoa khu vực Long Thành - Bệnh viện dã chiến số 7
</t>
  </si>
  <si>
    <t>Bệnh viện đa khoa Thống Nhất - Trung tâm HSCC Covid-19</t>
  </si>
  <si>
    <t>Bệnh viện Da Liễu Đồng Nai</t>
  </si>
  <si>
    <t>Trung tâm Y tế huyện Xuân Lộc</t>
  </si>
  <si>
    <t>Trung Tâm Y tế huyện Trảng Bom</t>
  </si>
  <si>
    <t>Bệnh viện đa khoa Thống Nhất - Bệnh viện dã chiến số 3</t>
  </si>
  <si>
    <t>Bệnh viện đa khoa khu vực Long Khánh - Khu Điều trị Covid-19</t>
  </si>
  <si>
    <t>Bệnh viện đa khoa khu vực Long Khánh - Bệnh viện Dã chiến số 6</t>
  </si>
  <si>
    <t>Bệnh viện Phổi</t>
  </si>
  <si>
    <t>Bệnh khác</t>
  </si>
  <si>
    <t>Bệnh viện đa khoa tỉnh Đồng Nai</t>
  </si>
  <si>
    <t>Bệnh viện đa khoa tỉnh Đồng Nai - Bệnh viện dã chiến số 2</t>
  </si>
  <si>
    <t>Bệnh viện đa khoa tỉnh Đồng Nai - Bệnh viện dã chiến số 8</t>
  </si>
  <si>
    <t>Trung tâm Y tế huyện Tân Phú - Bệnh viện dã chiến số 11</t>
  </si>
  <si>
    <t>Trung tâm Y tế huyện Tân Phú - Khoa hồi sức</t>
  </si>
  <si>
    <t>Trung tâm Y tế huyện Thống Nhất - Bệnh viện dã chiến số 1</t>
  </si>
  <si>
    <t xml:space="preserve">Bệnh viện đa khoa khu vực Định Quán - </t>
  </si>
  <si>
    <t>Bệnh viện Nhi đồng Đồng Nai</t>
  </si>
  <si>
    <t>Bệnh viện Nhi đồng Đồng Nai - Bệnh viện dã chiến số 4</t>
  </si>
  <si>
    <t>SỞ Y TẾ ĐỒNG NAI</t>
  </si>
  <si>
    <t>Người bệnh 
chi trả</t>
  </si>
  <si>
    <t>BHYT 
thanh toán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</si>
</sst>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color theme="1"/>
      <name val="Times New Roman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1"/>
    </font>
    <font>
      <sz val="11"/>
      <name val="Times New Roman"/>
      <family val="1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43" fontId="6" fillId="0" borderId="0" applyFont="0" applyFill="0" applyBorder="0" applyAlignment="0" applyProtection="0"/>
    <xf numFmtId="0" fontId="12" fillId="0" borderId="0"/>
  </cellStyleXfs>
  <cellXfs count="61">
    <xf numFmtId="0" fontId="0" fillId="0" borderId="0" xfId="0"/>
    <xf numFmtId="0" fontId="1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3" fontId="4" fillId="2" borderId="2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7" fillId="3" borderId="1" xfId="0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3" fontId="3" fillId="2" borderId="2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3" fontId="4" fillId="0" borderId="2" xfId="0" applyNumberFormat="1" applyFont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3" fontId="4" fillId="2" borderId="2" xfId="0" applyNumberFormat="1" applyFont="1" applyFill="1" applyBorder="1" applyAlignment="1">
      <alignment vertical="center"/>
    </xf>
    <xf numFmtId="3" fontId="1" fillId="2" borderId="0" xfId="0" applyNumberFormat="1" applyFont="1" applyFill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165" fontId="1" fillId="2" borderId="2" xfId="2" applyNumberFormat="1" applyFont="1" applyFill="1" applyBorder="1" applyAlignment="1">
      <alignment vertical="center" wrapText="1"/>
    </xf>
    <xf numFmtId="164" fontId="1" fillId="2" borderId="2" xfId="2" applyNumberFormat="1" applyFont="1" applyFill="1" applyBorder="1" applyAlignment="1">
      <alignment vertical="center"/>
    </xf>
    <xf numFmtId="165" fontId="1" fillId="2" borderId="2" xfId="2" applyNumberFormat="1" applyFont="1" applyFill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165" fontId="1" fillId="2" borderId="0" xfId="2" applyNumberFormat="1" applyFont="1" applyFill="1" applyAlignment="1">
      <alignment vertical="center" wrapText="1"/>
    </xf>
    <xf numFmtId="165" fontId="1" fillId="2" borderId="0" xfId="2" applyNumberFormat="1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vertical="center" wrapText="1"/>
    </xf>
    <xf numFmtId="3" fontId="4" fillId="2" borderId="2" xfId="0" applyNumberFormat="1" applyFont="1" applyFill="1" applyBorder="1" applyAlignment="1">
      <alignment horizontal="right" vertical="center"/>
    </xf>
    <xf numFmtId="41" fontId="4" fillId="0" borderId="2" xfId="0" applyNumberFormat="1" applyFont="1" applyBorder="1" applyAlignment="1">
      <alignment vertical="center"/>
    </xf>
    <xf numFmtId="41" fontId="4" fillId="0" borderId="2" xfId="0" applyNumberFormat="1" applyFont="1" applyBorder="1" applyAlignment="1">
      <alignment vertical="center" wrapText="1"/>
    </xf>
    <xf numFmtId="41" fontId="4" fillId="0" borderId="2" xfId="0" applyNumberFormat="1" applyFont="1" applyBorder="1" applyAlignment="1">
      <alignment horizontal="center" vertical="center" wrapText="1"/>
    </xf>
    <xf numFmtId="41" fontId="7" fillId="0" borderId="1" xfId="0" applyNumberFormat="1" applyFont="1" applyBorder="1" applyAlignment="1">
      <alignment vertical="center" wrapText="1"/>
    </xf>
    <xf numFmtId="41" fontId="7" fillId="2" borderId="1" xfId="0" applyNumberFormat="1" applyFont="1" applyFill="1" applyBorder="1" applyAlignment="1">
      <alignment vertical="center" wrapText="1"/>
    </xf>
    <xf numFmtId="41" fontId="7" fillId="2" borderId="1" xfId="0" applyNumberFormat="1" applyFont="1" applyFill="1" applyBorder="1" applyAlignment="1">
      <alignment vertical="center"/>
    </xf>
    <xf numFmtId="41" fontId="4" fillId="2" borderId="2" xfId="2" applyNumberFormat="1" applyFont="1" applyFill="1" applyBorder="1" applyAlignment="1">
      <alignment vertical="center"/>
    </xf>
    <xf numFmtId="41" fontId="4" fillId="0" borderId="2" xfId="2" applyNumberFormat="1" applyFont="1" applyBorder="1" applyAlignment="1">
      <alignment vertical="center"/>
    </xf>
    <xf numFmtId="41" fontId="1" fillId="2" borderId="2" xfId="2" applyNumberFormat="1" applyFont="1" applyFill="1" applyBorder="1" applyAlignment="1">
      <alignment vertical="center" wrapText="1"/>
    </xf>
    <xf numFmtId="41" fontId="1" fillId="2" borderId="2" xfId="2" applyNumberFormat="1" applyFont="1" applyFill="1" applyBorder="1" applyAlignment="1">
      <alignment vertical="center"/>
    </xf>
    <xf numFmtId="41" fontId="1" fillId="2" borderId="2" xfId="2" applyNumberFormat="1" applyFont="1" applyFill="1" applyBorder="1" applyAlignment="1">
      <alignment horizontal="center" vertical="center" wrapText="1"/>
    </xf>
    <xf numFmtId="41" fontId="4" fillId="2" borderId="2" xfId="0" applyNumberFormat="1" applyFont="1" applyFill="1" applyBorder="1" applyAlignment="1">
      <alignment vertical="center"/>
    </xf>
    <xf numFmtId="41" fontId="1" fillId="2" borderId="2" xfId="0" applyNumberFormat="1" applyFont="1" applyFill="1" applyBorder="1" applyAlignment="1">
      <alignment vertical="center"/>
    </xf>
    <xf numFmtId="41" fontId="1" fillId="2" borderId="2" xfId="2" applyNumberFormat="1" applyFont="1" applyFill="1" applyBorder="1" applyAlignment="1" applyProtection="1">
      <alignment horizontal="right" vertical="center"/>
    </xf>
    <xf numFmtId="41" fontId="1" fillId="2" borderId="2" xfId="0" applyNumberFormat="1" applyFont="1" applyFill="1" applyBorder="1" applyAlignment="1">
      <alignment horizontal="center" vertical="center" wrapText="1"/>
    </xf>
    <xf numFmtId="41" fontId="4" fillId="2" borderId="2" xfId="0" applyNumberFormat="1" applyFont="1" applyFill="1" applyBorder="1" applyAlignment="1">
      <alignment horizontal="center" vertical="center" wrapText="1"/>
    </xf>
    <xf numFmtId="41" fontId="13" fillId="0" borderId="2" xfId="3" applyNumberFormat="1" applyFont="1" applyBorder="1" applyAlignment="1">
      <alignment horizontal="right" vertical="center"/>
    </xf>
    <xf numFmtId="41" fontId="3" fillId="2" borderId="2" xfId="0" applyNumberFormat="1" applyFont="1" applyFill="1" applyBorder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Comma" xfId="2" builtinId="3"/>
    <cellStyle name="Normal" xfId="0" builtinId="0"/>
    <cellStyle name="Normal 8" xfId="1" xr:uid="{FBB2FBE8-E7B2-4B4E-93AC-9D4EE521DF70}"/>
    <cellStyle name="Normal_HongTrang042005" xfId="3" xr:uid="{1B73DBA2-2C3D-4F26-A895-8E38BA4ACE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hongtckt15\Desktop\B&#193;O%20C&#193;O%20N&#258;M%202022\Kinh%20ph&#237;%20&#273;i&#7873;u%20tr&#7883;%20b&#7879;nh%20vi&#7879;n%20Nh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Điều trị (2)"/>
      <sheetName val="Sheet1"/>
    </sheetNames>
    <sheetDataSet>
      <sheetData sheetId="0" refreshError="1">
        <row r="14">
          <cell r="E14">
            <v>11427706</v>
          </cell>
          <cell r="L14">
            <v>32107500</v>
          </cell>
          <cell r="N14">
            <v>40587204.470000006</v>
          </cell>
          <cell r="P14">
            <v>1615000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EC716-8DA2-4175-A1E1-2A7BCDCC5A7E}">
  <dimension ref="A1:R26"/>
  <sheetViews>
    <sheetView tabSelected="1" topLeftCell="E1" zoomScale="115" zoomScaleNormal="115" workbookViewId="0">
      <selection activeCell="F17" sqref="F17"/>
    </sheetView>
  </sheetViews>
  <sheetFormatPr defaultColWidth="8.90625" defaultRowHeight="14" x14ac:dyDescent="0.35"/>
  <cols>
    <col min="1" max="1" width="4.08984375" style="1" customWidth="1"/>
    <col min="2" max="2" width="21" style="1" customWidth="1"/>
    <col min="3" max="3" width="9" style="3" customWidth="1"/>
    <col min="4" max="16" width="15.90625" style="1" customWidth="1"/>
    <col min="17" max="17" width="17.08984375" style="1" customWidth="1"/>
    <col min="18" max="18" width="19.54296875" style="1" customWidth="1"/>
    <col min="19" max="250" width="8.90625" style="1"/>
    <col min="251" max="251" width="5.54296875" style="1" customWidth="1"/>
    <col min="252" max="252" width="21.54296875" style="1" customWidth="1"/>
    <col min="253" max="253" width="12.1796875" style="1" bestFit="1" customWidth="1"/>
    <col min="254" max="254" width="15.81640625" style="1" bestFit="1" customWidth="1"/>
    <col min="255" max="255" width="15.36328125" style="1" customWidth="1"/>
    <col min="256" max="256" width="15" style="1" customWidth="1"/>
    <col min="257" max="257" width="13" style="1" bestFit="1" customWidth="1"/>
    <col min="258" max="258" width="16.81640625" style="1" customWidth="1"/>
    <col min="259" max="259" width="15" style="1" customWidth="1"/>
    <col min="260" max="260" width="15.08984375" style="1" customWidth="1"/>
    <col min="261" max="261" width="12.36328125" style="1" customWidth="1"/>
    <col min="262" max="262" width="15.1796875" style="1" customWidth="1"/>
    <col min="263" max="263" width="14.1796875" style="1" customWidth="1"/>
    <col min="264" max="264" width="13.81640625" style="1" customWidth="1"/>
    <col min="265" max="265" width="14.81640625" style="1" customWidth="1"/>
    <col min="266" max="266" width="13.1796875" style="1" bestFit="1" customWidth="1"/>
    <col min="267" max="506" width="8.90625" style="1"/>
    <col min="507" max="507" width="5.54296875" style="1" customWidth="1"/>
    <col min="508" max="508" width="21.54296875" style="1" customWidth="1"/>
    <col min="509" max="509" width="12.1796875" style="1" bestFit="1" customWidth="1"/>
    <col min="510" max="510" width="15.81640625" style="1" bestFit="1" customWidth="1"/>
    <col min="511" max="511" width="15.36328125" style="1" customWidth="1"/>
    <col min="512" max="512" width="15" style="1" customWidth="1"/>
    <col min="513" max="513" width="13" style="1" bestFit="1" customWidth="1"/>
    <col min="514" max="514" width="16.81640625" style="1" customWidth="1"/>
    <col min="515" max="515" width="15" style="1" customWidth="1"/>
    <col min="516" max="516" width="15.08984375" style="1" customWidth="1"/>
    <col min="517" max="517" width="12.36328125" style="1" customWidth="1"/>
    <col min="518" max="518" width="15.1796875" style="1" customWidth="1"/>
    <col min="519" max="519" width="14.1796875" style="1" customWidth="1"/>
    <col min="520" max="520" width="13.81640625" style="1" customWidth="1"/>
    <col min="521" max="521" width="14.81640625" style="1" customWidth="1"/>
    <col min="522" max="522" width="13.1796875" style="1" bestFit="1" customWidth="1"/>
    <col min="523" max="762" width="8.90625" style="1"/>
    <col min="763" max="763" width="5.54296875" style="1" customWidth="1"/>
    <col min="764" max="764" width="21.54296875" style="1" customWidth="1"/>
    <col min="765" max="765" width="12.1796875" style="1" bestFit="1" customWidth="1"/>
    <col min="766" max="766" width="15.81640625" style="1" bestFit="1" customWidth="1"/>
    <col min="767" max="767" width="15.36328125" style="1" customWidth="1"/>
    <col min="768" max="768" width="15" style="1" customWidth="1"/>
    <col min="769" max="769" width="13" style="1" bestFit="1" customWidth="1"/>
    <col min="770" max="770" width="16.81640625" style="1" customWidth="1"/>
    <col min="771" max="771" width="15" style="1" customWidth="1"/>
    <col min="772" max="772" width="15.08984375" style="1" customWidth="1"/>
    <col min="773" max="773" width="12.36328125" style="1" customWidth="1"/>
    <col min="774" max="774" width="15.1796875" style="1" customWidth="1"/>
    <col min="775" max="775" width="14.1796875" style="1" customWidth="1"/>
    <col min="776" max="776" width="13.81640625" style="1" customWidth="1"/>
    <col min="777" max="777" width="14.81640625" style="1" customWidth="1"/>
    <col min="778" max="778" width="13.1796875" style="1" bestFit="1" customWidth="1"/>
    <col min="779" max="1018" width="8.90625" style="1"/>
    <col min="1019" max="1019" width="5.54296875" style="1" customWidth="1"/>
    <col min="1020" max="1020" width="21.54296875" style="1" customWidth="1"/>
    <col min="1021" max="1021" width="12.1796875" style="1" bestFit="1" customWidth="1"/>
    <col min="1022" max="1022" width="15.81640625" style="1" bestFit="1" customWidth="1"/>
    <col min="1023" max="1023" width="15.36328125" style="1" customWidth="1"/>
    <col min="1024" max="1024" width="15" style="1" customWidth="1"/>
    <col min="1025" max="1025" width="13" style="1" bestFit="1" customWidth="1"/>
    <col min="1026" max="1026" width="16.81640625" style="1" customWidth="1"/>
    <col min="1027" max="1027" width="15" style="1" customWidth="1"/>
    <col min="1028" max="1028" width="15.08984375" style="1" customWidth="1"/>
    <col min="1029" max="1029" width="12.36328125" style="1" customWidth="1"/>
    <col min="1030" max="1030" width="15.1796875" style="1" customWidth="1"/>
    <col min="1031" max="1031" width="14.1796875" style="1" customWidth="1"/>
    <col min="1032" max="1032" width="13.81640625" style="1" customWidth="1"/>
    <col min="1033" max="1033" width="14.81640625" style="1" customWidth="1"/>
    <col min="1034" max="1034" width="13.1796875" style="1" bestFit="1" customWidth="1"/>
    <col min="1035" max="1274" width="8.90625" style="1"/>
    <col min="1275" max="1275" width="5.54296875" style="1" customWidth="1"/>
    <col min="1276" max="1276" width="21.54296875" style="1" customWidth="1"/>
    <col min="1277" max="1277" width="12.1796875" style="1" bestFit="1" customWidth="1"/>
    <col min="1278" max="1278" width="15.81640625" style="1" bestFit="1" customWidth="1"/>
    <col min="1279" max="1279" width="15.36328125" style="1" customWidth="1"/>
    <col min="1280" max="1280" width="15" style="1" customWidth="1"/>
    <col min="1281" max="1281" width="13" style="1" bestFit="1" customWidth="1"/>
    <col min="1282" max="1282" width="16.81640625" style="1" customWidth="1"/>
    <col min="1283" max="1283" width="15" style="1" customWidth="1"/>
    <col min="1284" max="1284" width="15.08984375" style="1" customWidth="1"/>
    <col min="1285" max="1285" width="12.36328125" style="1" customWidth="1"/>
    <col min="1286" max="1286" width="15.1796875" style="1" customWidth="1"/>
    <col min="1287" max="1287" width="14.1796875" style="1" customWidth="1"/>
    <col min="1288" max="1288" width="13.81640625" style="1" customWidth="1"/>
    <col min="1289" max="1289" width="14.81640625" style="1" customWidth="1"/>
    <col min="1290" max="1290" width="13.1796875" style="1" bestFit="1" customWidth="1"/>
    <col min="1291" max="1530" width="8.90625" style="1"/>
    <col min="1531" max="1531" width="5.54296875" style="1" customWidth="1"/>
    <col min="1532" max="1532" width="21.54296875" style="1" customWidth="1"/>
    <col min="1533" max="1533" width="12.1796875" style="1" bestFit="1" customWidth="1"/>
    <col min="1534" max="1534" width="15.81640625" style="1" bestFit="1" customWidth="1"/>
    <col min="1535" max="1535" width="15.36328125" style="1" customWidth="1"/>
    <col min="1536" max="1536" width="15" style="1" customWidth="1"/>
    <col min="1537" max="1537" width="13" style="1" bestFit="1" customWidth="1"/>
    <col min="1538" max="1538" width="16.81640625" style="1" customWidth="1"/>
    <col min="1539" max="1539" width="15" style="1" customWidth="1"/>
    <col min="1540" max="1540" width="15.08984375" style="1" customWidth="1"/>
    <col min="1541" max="1541" width="12.36328125" style="1" customWidth="1"/>
    <col min="1542" max="1542" width="15.1796875" style="1" customWidth="1"/>
    <col min="1543" max="1543" width="14.1796875" style="1" customWidth="1"/>
    <col min="1544" max="1544" width="13.81640625" style="1" customWidth="1"/>
    <col min="1545" max="1545" width="14.81640625" style="1" customWidth="1"/>
    <col min="1546" max="1546" width="13.1796875" style="1" bestFit="1" customWidth="1"/>
    <col min="1547" max="1786" width="8.90625" style="1"/>
    <col min="1787" max="1787" width="5.54296875" style="1" customWidth="1"/>
    <col min="1788" max="1788" width="21.54296875" style="1" customWidth="1"/>
    <col min="1789" max="1789" width="12.1796875" style="1" bestFit="1" customWidth="1"/>
    <col min="1790" max="1790" width="15.81640625" style="1" bestFit="1" customWidth="1"/>
    <col min="1791" max="1791" width="15.36328125" style="1" customWidth="1"/>
    <col min="1792" max="1792" width="15" style="1" customWidth="1"/>
    <col min="1793" max="1793" width="13" style="1" bestFit="1" customWidth="1"/>
    <col min="1794" max="1794" width="16.81640625" style="1" customWidth="1"/>
    <col min="1795" max="1795" width="15" style="1" customWidth="1"/>
    <col min="1796" max="1796" width="15.08984375" style="1" customWidth="1"/>
    <col min="1797" max="1797" width="12.36328125" style="1" customWidth="1"/>
    <col min="1798" max="1798" width="15.1796875" style="1" customWidth="1"/>
    <col min="1799" max="1799" width="14.1796875" style="1" customWidth="1"/>
    <col min="1800" max="1800" width="13.81640625" style="1" customWidth="1"/>
    <col min="1801" max="1801" width="14.81640625" style="1" customWidth="1"/>
    <col min="1802" max="1802" width="13.1796875" style="1" bestFit="1" customWidth="1"/>
    <col min="1803" max="2042" width="8.90625" style="1"/>
    <col min="2043" max="2043" width="5.54296875" style="1" customWidth="1"/>
    <col min="2044" max="2044" width="21.54296875" style="1" customWidth="1"/>
    <col min="2045" max="2045" width="12.1796875" style="1" bestFit="1" customWidth="1"/>
    <col min="2046" max="2046" width="15.81640625" style="1" bestFit="1" customWidth="1"/>
    <col min="2047" max="2047" width="15.36328125" style="1" customWidth="1"/>
    <col min="2048" max="2048" width="15" style="1" customWidth="1"/>
    <col min="2049" max="2049" width="13" style="1" bestFit="1" customWidth="1"/>
    <col min="2050" max="2050" width="16.81640625" style="1" customWidth="1"/>
    <col min="2051" max="2051" width="15" style="1" customWidth="1"/>
    <col min="2052" max="2052" width="15.08984375" style="1" customWidth="1"/>
    <col min="2053" max="2053" width="12.36328125" style="1" customWidth="1"/>
    <col min="2054" max="2054" width="15.1796875" style="1" customWidth="1"/>
    <col min="2055" max="2055" width="14.1796875" style="1" customWidth="1"/>
    <col min="2056" max="2056" width="13.81640625" style="1" customWidth="1"/>
    <col min="2057" max="2057" width="14.81640625" style="1" customWidth="1"/>
    <col min="2058" max="2058" width="13.1796875" style="1" bestFit="1" customWidth="1"/>
    <col min="2059" max="2298" width="8.90625" style="1"/>
    <col min="2299" max="2299" width="5.54296875" style="1" customWidth="1"/>
    <col min="2300" max="2300" width="21.54296875" style="1" customWidth="1"/>
    <col min="2301" max="2301" width="12.1796875" style="1" bestFit="1" customWidth="1"/>
    <col min="2302" max="2302" width="15.81640625" style="1" bestFit="1" customWidth="1"/>
    <col min="2303" max="2303" width="15.36328125" style="1" customWidth="1"/>
    <col min="2304" max="2304" width="15" style="1" customWidth="1"/>
    <col min="2305" max="2305" width="13" style="1" bestFit="1" customWidth="1"/>
    <col min="2306" max="2306" width="16.81640625" style="1" customWidth="1"/>
    <col min="2307" max="2307" width="15" style="1" customWidth="1"/>
    <col min="2308" max="2308" width="15.08984375" style="1" customWidth="1"/>
    <col min="2309" max="2309" width="12.36328125" style="1" customWidth="1"/>
    <col min="2310" max="2310" width="15.1796875" style="1" customWidth="1"/>
    <col min="2311" max="2311" width="14.1796875" style="1" customWidth="1"/>
    <col min="2312" max="2312" width="13.81640625" style="1" customWidth="1"/>
    <col min="2313" max="2313" width="14.81640625" style="1" customWidth="1"/>
    <col min="2314" max="2314" width="13.1796875" style="1" bestFit="1" customWidth="1"/>
    <col min="2315" max="2554" width="8.90625" style="1"/>
    <col min="2555" max="2555" width="5.54296875" style="1" customWidth="1"/>
    <col min="2556" max="2556" width="21.54296875" style="1" customWidth="1"/>
    <col min="2557" max="2557" width="12.1796875" style="1" bestFit="1" customWidth="1"/>
    <col min="2558" max="2558" width="15.81640625" style="1" bestFit="1" customWidth="1"/>
    <col min="2559" max="2559" width="15.36328125" style="1" customWidth="1"/>
    <col min="2560" max="2560" width="15" style="1" customWidth="1"/>
    <col min="2561" max="2561" width="13" style="1" bestFit="1" customWidth="1"/>
    <col min="2562" max="2562" width="16.81640625" style="1" customWidth="1"/>
    <col min="2563" max="2563" width="15" style="1" customWidth="1"/>
    <col min="2564" max="2564" width="15.08984375" style="1" customWidth="1"/>
    <col min="2565" max="2565" width="12.36328125" style="1" customWidth="1"/>
    <col min="2566" max="2566" width="15.1796875" style="1" customWidth="1"/>
    <col min="2567" max="2567" width="14.1796875" style="1" customWidth="1"/>
    <col min="2568" max="2568" width="13.81640625" style="1" customWidth="1"/>
    <col min="2569" max="2569" width="14.81640625" style="1" customWidth="1"/>
    <col min="2570" max="2570" width="13.1796875" style="1" bestFit="1" customWidth="1"/>
    <col min="2571" max="2810" width="8.90625" style="1"/>
    <col min="2811" max="2811" width="5.54296875" style="1" customWidth="1"/>
    <col min="2812" max="2812" width="21.54296875" style="1" customWidth="1"/>
    <col min="2813" max="2813" width="12.1796875" style="1" bestFit="1" customWidth="1"/>
    <col min="2814" max="2814" width="15.81640625" style="1" bestFit="1" customWidth="1"/>
    <col min="2815" max="2815" width="15.36328125" style="1" customWidth="1"/>
    <col min="2816" max="2816" width="15" style="1" customWidth="1"/>
    <col min="2817" max="2817" width="13" style="1" bestFit="1" customWidth="1"/>
    <col min="2818" max="2818" width="16.81640625" style="1" customWidth="1"/>
    <col min="2819" max="2819" width="15" style="1" customWidth="1"/>
    <col min="2820" max="2820" width="15.08984375" style="1" customWidth="1"/>
    <col min="2821" max="2821" width="12.36328125" style="1" customWidth="1"/>
    <col min="2822" max="2822" width="15.1796875" style="1" customWidth="1"/>
    <col min="2823" max="2823" width="14.1796875" style="1" customWidth="1"/>
    <col min="2824" max="2824" width="13.81640625" style="1" customWidth="1"/>
    <col min="2825" max="2825" width="14.81640625" style="1" customWidth="1"/>
    <col min="2826" max="2826" width="13.1796875" style="1" bestFit="1" customWidth="1"/>
    <col min="2827" max="3066" width="8.90625" style="1"/>
    <col min="3067" max="3067" width="5.54296875" style="1" customWidth="1"/>
    <col min="3068" max="3068" width="21.54296875" style="1" customWidth="1"/>
    <col min="3069" max="3069" width="12.1796875" style="1" bestFit="1" customWidth="1"/>
    <col min="3070" max="3070" width="15.81640625" style="1" bestFit="1" customWidth="1"/>
    <col min="3071" max="3071" width="15.36328125" style="1" customWidth="1"/>
    <col min="3072" max="3072" width="15" style="1" customWidth="1"/>
    <col min="3073" max="3073" width="13" style="1" bestFit="1" customWidth="1"/>
    <col min="3074" max="3074" width="16.81640625" style="1" customWidth="1"/>
    <col min="3075" max="3075" width="15" style="1" customWidth="1"/>
    <col min="3076" max="3076" width="15.08984375" style="1" customWidth="1"/>
    <col min="3077" max="3077" width="12.36328125" style="1" customWidth="1"/>
    <col min="3078" max="3078" width="15.1796875" style="1" customWidth="1"/>
    <col min="3079" max="3079" width="14.1796875" style="1" customWidth="1"/>
    <col min="3080" max="3080" width="13.81640625" style="1" customWidth="1"/>
    <col min="3081" max="3081" width="14.81640625" style="1" customWidth="1"/>
    <col min="3082" max="3082" width="13.1796875" style="1" bestFit="1" customWidth="1"/>
    <col min="3083" max="3322" width="8.90625" style="1"/>
    <col min="3323" max="3323" width="5.54296875" style="1" customWidth="1"/>
    <col min="3324" max="3324" width="21.54296875" style="1" customWidth="1"/>
    <col min="3325" max="3325" width="12.1796875" style="1" bestFit="1" customWidth="1"/>
    <col min="3326" max="3326" width="15.81640625" style="1" bestFit="1" customWidth="1"/>
    <col min="3327" max="3327" width="15.36328125" style="1" customWidth="1"/>
    <col min="3328" max="3328" width="15" style="1" customWidth="1"/>
    <col min="3329" max="3329" width="13" style="1" bestFit="1" customWidth="1"/>
    <col min="3330" max="3330" width="16.81640625" style="1" customWidth="1"/>
    <col min="3331" max="3331" width="15" style="1" customWidth="1"/>
    <col min="3332" max="3332" width="15.08984375" style="1" customWidth="1"/>
    <col min="3333" max="3333" width="12.36328125" style="1" customWidth="1"/>
    <col min="3334" max="3334" width="15.1796875" style="1" customWidth="1"/>
    <col min="3335" max="3335" width="14.1796875" style="1" customWidth="1"/>
    <col min="3336" max="3336" width="13.81640625" style="1" customWidth="1"/>
    <col min="3337" max="3337" width="14.81640625" style="1" customWidth="1"/>
    <col min="3338" max="3338" width="13.1796875" style="1" bestFit="1" customWidth="1"/>
    <col min="3339" max="3578" width="8.90625" style="1"/>
    <col min="3579" max="3579" width="5.54296875" style="1" customWidth="1"/>
    <col min="3580" max="3580" width="21.54296875" style="1" customWidth="1"/>
    <col min="3581" max="3581" width="12.1796875" style="1" bestFit="1" customWidth="1"/>
    <col min="3582" max="3582" width="15.81640625" style="1" bestFit="1" customWidth="1"/>
    <col min="3583" max="3583" width="15.36328125" style="1" customWidth="1"/>
    <col min="3584" max="3584" width="15" style="1" customWidth="1"/>
    <col min="3585" max="3585" width="13" style="1" bestFit="1" customWidth="1"/>
    <col min="3586" max="3586" width="16.81640625" style="1" customWidth="1"/>
    <col min="3587" max="3587" width="15" style="1" customWidth="1"/>
    <col min="3588" max="3588" width="15.08984375" style="1" customWidth="1"/>
    <col min="3589" max="3589" width="12.36328125" style="1" customWidth="1"/>
    <col min="3590" max="3590" width="15.1796875" style="1" customWidth="1"/>
    <col min="3591" max="3591" width="14.1796875" style="1" customWidth="1"/>
    <col min="3592" max="3592" width="13.81640625" style="1" customWidth="1"/>
    <col min="3593" max="3593" width="14.81640625" style="1" customWidth="1"/>
    <col min="3594" max="3594" width="13.1796875" style="1" bestFit="1" customWidth="1"/>
    <col min="3595" max="3834" width="8.90625" style="1"/>
    <col min="3835" max="3835" width="5.54296875" style="1" customWidth="1"/>
    <col min="3836" max="3836" width="21.54296875" style="1" customWidth="1"/>
    <col min="3837" max="3837" width="12.1796875" style="1" bestFit="1" customWidth="1"/>
    <col min="3838" max="3838" width="15.81640625" style="1" bestFit="1" customWidth="1"/>
    <col min="3839" max="3839" width="15.36328125" style="1" customWidth="1"/>
    <col min="3840" max="3840" width="15" style="1" customWidth="1"/>
    <col min="3841" max="3841" width="13" style="1" bestFit="1" customWidth="1"/>
    <col min="3842" max="3842" width="16.81640625" style="1" customWidth="1"/>
    <col min="3843" max="3843" width="15" style="1" customWidth="1"/>
    <col min="3844" max="3844" width="15.08984375" style="1" customWidth="1"/>
    <col min="3845" max="3845" width="12.36328125" style="1" customWidth="1"/>
    <col min="3846" max="3846" width="15.1796875" style="1" customWidth="1"/>
    <col min="3847" max="3847" width="14.1796875" style="1" customWidth="1"/>
    <col min="3848" max="3848" width="13.81640625" style="1" customWidth="1"/>
    <col min="3849" max="3849" width="14.81640625" style="1" customWidth="1"/>
    <col min="3850" max="3850" width="13.1796875" style="1" bestFit="1" customWidth="1"/>
    <col min="3851" max="4090" width="8.90625" style="1"/>
    <col min="4091" max="4091" width="5.54296875" style="1" customWidth="1"/>
    <col min="4092" max="4092" width="21.54296875" style="1" customWidth="1"/>
    <col min="4093" max="4093" width="12.1796875" style="1" bestFit="1" customWidth="1"/>
    <col min="4094" max="4094" width="15.81640625" style="1" bestFit="1" customWidth="1"/>
    <col min="4095" max="4095" width="15.36328125" style="1" customWidth="1"/>
    <col min="4096" max="4096" width="15" style="1" customWidth="1"/>
    <col min="4097" max="4097" width="13" style="1" bestFit="1" customWidth="1"/>
    <col min="4098" max="4098" width="16.81640625" style="1" customWidth="1"/>
    <col min="4099" max="4099" width="15" style="1" customWidth="1"/>
    <col min="4100" max="4100" width="15.08984375" style="1" customWidth="1"/>
    <col min="4101" max="4101" width="12.36328125" style="1" customWidth="1"/>
    <col min="4102" max="4102" width="15.1796875" style="1" customWidth="1"/>
    <col min="4103" max="4103" width="14.1796875" style="1" customWidth="1"/>
    <col min="4104" max="4104" width="13.81640625" style="1" customWidth="1"/>
    <col min="4105" max="4105" width="14.81640625" style="1" customWidth="1"/>
    <col min="4106" max="4106" width="13.1796875" style="1" bestFit="1" customWidth="1"/>
    <col min="4107" max="4346" width="8.90625" style="1"/>
    <col min="4347" max="4347" width="5.54296875" style="1" customWidth="1"/>
    <col min="4348" max="4348" width="21.54296875" style="1" customWidth="1"/>
    <col min="4349" max="4349" width="12.1796875" style="1" bestFit="1" customWidth="1"/>
    <col min="4350" max="4350" width="15.81640625" style="1" bestFit="1" customWidth="1"/>
    <col min="4351" max="4351" width="15.36328125" style="1" customWidth="1"/>
    <col min="4352" max="4352" width="15" style="1" customWidth="1"/>
    <col min="4353" max="4353" width="13" style="1" bestFit="1" customWidth="1"/>
    <col min="4354" max="4354" width="16.81640625" style="1" customWidth="1"/>
    <col min="4355" max="4355" width="15" style="1" customWidth="1"/>
    <col min="4356" max="4356" width="15.08984375" style="1" customWidth="1"/>
    <col min="4357" max="4357" width="12.36328125" style="1" customWidth="1"/>
    <col min="4358" max="4358" width="15.1796875" style="1" customWidth="1"/>
    <col min="4359" max="4359" width="14.1796875" style="1" customWidth="1"/>
    <col min="4360" max="4360" width="13.81640625" style="1" customWidth="1"/>
    <col min="4361" max="4361" width="14.81640625" style="1" customWidth="1"/>
    <col min="4362" max="4362" width="13.1796875" style="1" bestFit="1" customWidth="1"/>
    <col min="4363" max="4602" width="8.90625" style="1"/>
    <col min="4603" max="4603" width="5.54296875" style="1" customWidth="1"/>
    <col min="4604" max="4604" width="21.54296875" style="1" customWidth="1"/>
    <col min="4605" max="4605" width="12.1796875" style="1" bestFit="1" customWidth="1"/>
    <col min="4606" max="4606" width="15.81640625" style="1" bestFit="1" customWidth="1"/>
    <col min="4607" max="4607" width="15.36328125" style="1" customWidth="1"/>
    <col min="4608" max="4608" width="15" style="1" customWidth="1"/>
    <col min="4609" max="4609" width="13" style="1" bestFit="1" customWidth="1"/>
    <col min="4610" max="4610" width="16.81640625" style="1" customWidth="1"/>
    <col min="4611" max="4611" width="15" style="1" customWidth="1"/>
    <col min="4612" max="4612" width="15.08984375" style="1" customWidth="1"/>
    <col min="4613" max="4613" width="12.36328125" style="1" customWidth="1"/>
    <col min="4614" max="4614" width="15.1796875" style="1" customWidth="1"/>
    <col min="4615" max="4615" width="14.1796875" style="1" customWidth="1"/>
    <col min="4616" max="4616" width="13.81640625" style="1" customWidth="1"/>
    <col min="4617" max="4617" width="14.81640625" style="1" customWidth="1"/>
    <col min="4618" max="4618" width="13.1796875" style="1" bestFit="1" customWidth="1"/>
    <col min="4619" max="4858" width="8.90625" style="1"/>
    <col min="4859" max="4859" width="5.54296875" style="1" customWidth="1"/>
    <col min="4860" max="4860" width="21.54296875" style="1" customWidth="1"/>
    <col min="4861" max="4861" width="12.1796875" style="1" bestFit="1" customWidth="1"/>
    <col min="4862" max="4862" width="15.81640625" style="1" bestFit="1" customWidth="1"/>
    <col min="4863" max="4863" width="15.36328125" style="1" customWidth="1"/>
    <col min="4864" max="4864" width="15" style="1" customWidth="1"/>
    <col min="4865" max="4865" width="13" style="1" bestFit="1" customWidth="1"/>
    <col min="4866" max="4866" width="16.81640625" style="1" customWidth="1"/>
    <col min="4867" max="4867" width="15" style="1" customWidth="1"/>
    <col min="4868" max="4868" width="15.08984375" style="1" customWidth="1"/>
    <col min="4869" max="4869" width="12.36328125" style="1" customWidth="1"/>
    <col min="4870" max="4870" width="15.1796875" style="1" customWidth="1"/>
    <col min="4871" max="4871" width="14.1796875" style="1" customWidth="1"/>
    <col min="4872" max="4872" width="13.81640625" style="1" customWidth="1"/>
    <col min="4873" max="4873" width="14.81640625" style="1" customWidth="1"/>
    <col min="4874" max="4874" width="13.1796875" style="1" bestFit="1" customWidth="1"/>
    <col min="4875" max="5114" width="8.90625" style="1"/>
    <col min="5115" max="5115" width="5.54296875" style="1" customWidth="1"/>
    <col min="5116" max="5116" width="21.54296875" style="1" customWidth="1"/>
    <col min="5117" max="5117" width="12.1796875" style="1" bestFit="1" customWidth="1"/>
    <col min="5118" max="5118" width="15.81640625" style="1" bestFit="1" customWidth="1"/>
    <col min="5119" max="5119" width="15.36328125" style="1" customWidth="1"/>
    <col min="5120" max="5120" width="15" style="1" customWidth="1"/>
    <col min="5121" max="5121" width="13" style="1" bestFit="1" customWidth="1"/>
    <col min="5122" max="5122" width="16.81640625" style="1" customWidth="1"/>
    <col min="5123" max="5123" width="15" style="1" customWidth="1"/>
    <col min="5124" max="5124" width="15.08984375" style="1" customWidth="1"/>
    <col min="5125" max="5125" width="12.36328125" style="1" customWidth="1"/>
    <col min="5126" max="5126" width="15.1796875" style="1" customWidth="1"/>
    <col min="5127" max="5127" width="14.1796875" style="1" customWidth="1"/>
    <col min="5128" max="5128" width="13.81640625" style="1" customWidth="1"/>
    <col min="5129" max="5129" width="14.81640625" style="1" customWidth="1"/>
    <col min="5130" max="5130" width="13.1796875" style="1" bestFit="1" customWidth="1"/>
    <col min="5131" max="5370" width="8.90625" style="1"/>
    <col min="5371" max="5371" width="5.54296875" style="1" customWidth="1"/>
    <col min="5372" max="5372" width="21.54296875" style="1" customWidth="1"/>
    <col min="5373" max="5373" width="12.1796875" style="1" bestFit="1" customWidth="1"/>
    <col min="5374" max="5374" width="15.81640625" style="1" bestFit="1" customWidth="1"/>
    <col min="5375" max="5375" width="15.36328125" style="1" customWidth="1"/>
    <col min="5376" max="5376" width="15" style="1" customWidth="1"/>
    <col min="5377" max="5377" width="13" style="1" bestFit="1" customWidth="1"/>
    <col min="5378" max="5378" width="16.81640625" style="1" customWidth="1"/>
    <col min="5379" max="5379" width="15" style="1" customWidth="1"/>
    <col min="5380" max="5380" width="15.08984375" style="1" customWidth="1"/>
    <col min="5381" max="5381" width="12.36328125" style="1" customWidth="1"/>
    <col min="5382" max="5382" width="15.1796875" style="1" customWidth="1"/>
    <col min="5383" max="5383" width="14.1796875" style="1" customWidth="1"/>
    <col min="5384" max="5384" width="13.81640625" style="1" customWidth="1"/>
    <col min="5385" max="5385" width="14.81640625" style="1" customWidth="1"/>
    <col min="5386" max="5386" width="13.1796875" style="1" bestFit="1" customWidth="1"/>
    <col min="5387" max="5626" width="8.90625" style="1"/>
    <col min="5627" max="5627" width="5.54296875" style="1" customWidth="1"/>
    <col min="5628" max="5628" width="21.54296875" style="1" customWidth="1"/>
    <col min="5629" max="5629" width="12.1796875" style="1" bestFit="1" customWidth="1"/>
    <col min="5630" max="5630" width="15.81640625" style="1" bestFit="1" customWidth="1"/>
    <col min="5631" max="5631" width="15.36328125" style="1" customWidth="1"/>
    <col min="5632" max="5632" width="15" style="1" customWidth="1"/>
    <col min="5633" max="5633" width="13" style="1" bestFit="1" customWidth="1"/>
    <col min="5634" max="5634" width="16.81640625" style="1" customWidth="1"/>
    <col min="5635" max="5635" width="15" style="1" customWidth="1"/>
    <col min="5636" max="5636" width="15.08984375" style="1" customWidth="1"/>
    <col min="5637" max="5637" width="12.36328125" style="1" customWidth="1"/>
    <col min="5638" max="5638" width="15.1796875" style="1" customWidth="1"/>
    <col min="5639" max="5639" width="14.1796875" style="1" customWidth="1"/>
    <col min="5640" max="5640" width="13.81640625" style="1" customWidth="1"/>
    <col min="5641" max="5641" width="14.81640625" style="1" customWidth="1"/>
    <col min="5642" max="5642" width="13.1796875" style="1" bestFit="1" customWidth="1"/>
    <col min="5643" max="5882" width="8.90625" style="1"/>
    <col min="5883" max="5883" width="5.54296875" style="1" customWidth="1"/>
    <col min="5884" max="5884" width="21.54296875" style="1" customWidth="1"/>
    <col min="5885" max="5885" width="12.1796875" style="1" bestFit="1" customWidth="1"/>
    <col min="5886" max="5886" width="15.81640625" style="1" bestFit="1" customWidth="1"/>
    <col min="5887" max="5887" width="15.36328125" style="1" customWidth="1"/>
    <col min="5888" max="5888" width="15" style="1" customWidth="1"/>
    <col min="5889" max="5889" width="13" style="1" bestFit="1" customWidth="1"/>
    <col min="5890" max="5890" width="16.81640625" style="1" customWidth="1"/>
    <col min="5891" max="5891" width="15" style="1" customWidth="1"/>
    <col min="5892" max="5892" width="15.08984375" style="1" customWidth="1"/>
    <col min="5893" max="5893" width="12.36328125" style="1" customWidth="1"/>
    <col min="5894" max="5894" width="15.1796875" style="1" customWidth="1"/>
    <col min="5895" max="5895" width="14.1796875" style="1" customWidth="1"/>
    <col min="5896" max="5896" width="13.81640625" style="1" customWidth="1"/>
    <col min="5897" max="5897" width="14.81640625" style="1" customWidth="1"/>
    <col min="5898" max="5898" width="13.1796875" style="1" bestFit="1" customWidth="1"/>
    <col min="5899" max="6138" width="8.90625" style="1"/>
    <col min="6139" max="6139" width="5.54296875" style="1" customWidth="1"/>
    <col min="6140" max="6140" width="21.54296875" style="1" customWidth="1"/>
    <col min="6141" max="6141" width="12.1796875" style="1" bestFit="1" customWidth="1"/>
    <col min="6142" max="6142" width="15.81640625" style="1" bestFit="1" customWidth="1"/>
    <col min="6143" max="6143" width="15.36328125" style="1" customWidth="1"/>
    <col min="6144" max="6144" width="15" style="1" customWidth="1"/>
    <col min="6145" max="6145" width="13" style="1" bestFit="1" customWidth="1"/>
    <col min="6146" max="6146" width="16.81640625" style="1" customWidth="1"/>
    <col min="6147" max="6147" width="15" style="1" customWidth="1"/>
    <col min="6148" max="6148" width="15.08984375" style="1" customWidth="1"/>
    <col min="6149" max="6149" width="12.36328125" style="1" customWidth="1"/>
    <col min="6150" max="6150" width="15.1796875" style="1" customWidth="1"/>
    <col min="6151" max="6151" width="14.1796875" style="1" customWidth="1"/>
    <col min="6152" max="6152" width="13.81640625" style="1" customWidth="1"/>
    <col min="6153" max="6153" width="14.81640625" style="1" customWidth="1"/>
    <col min="6154" max="6154" width="13.1796875" style="1" bestFit="1" customWidth="1"/>
    <col min="6155" max="6394" width="8.90625" style="1"/>
    <col min="6395" max="6395" width="5.54296875" style="1" customWidth="1"/>
    <col min="6396" max="6396" width="21.54296875" style="1" customWidth="1"/>
    <col min="6397" max="6397" width="12.1796875" style="1" bestFit="1" customWidth="1"/>
    <col min="6398" max="6398" width="15.81640625" style="1" bestFit="1" customWidth="1"/>
    <col min="6399" max="6399" width="15.36328125" style="1" customWidth="1"/>
    <col min="6400" max="6400" width="15" style="1" customWidth="1"/>
    <col min="6401" max="6401" width="13" style="1" bestFit="1" customWidth="1"/>
    <col min="6402" max="6402" width="16.81640625" style="1" customWidth="1"/>
    <col min="6403" max="6403" width="15" style="1" customWidth="1"/>
    <col min="6404" max="6404" width="15.08984375" style="1" customWidth="1"/>
    <col min="6405" max="6405" width="12.36328125" style="1" customWidth="1"/>
    <col min="6406" max="6406" width="15.1796875" style="1" customWidth="1"/>
    <col min="6407" max="6407" width="14.1796875" style="1" customWidth="1"/>
    <col min="6408" max="6408" width="13.81640625" style="1" customWidth="1"/>
    <col min="6409" max="6409" width="14.81640625" style="1" customWidth="1"/>
    <col min="6410" max="6410" width="13.1796875" style="1" bestFit="1" customWidth="1"/>
    <col min="6411" max="6650" width="8.90625" style="1"/>
    <col min="6651" max="6651" width="5.54296875" style="1" customWidth="1"/>
    <col min="6652" max="6652" width="21.54296875" style="1" customWidth="1"/>
    <col min="6653" max="6653" width="12.1796875" style="1" bestFit="1" customWidth="1"/>
    <col min="6654" max="6654" width="15.81640625" style="1" bestFit="1" customWidth="1"/>
    <col min="6655" max="6655" width="15.36328125" style="1" customWidth="1"/>
    <col min="6656" max="6656" width="15" style="1" customWidth="1"/>
    <col min="6657" max="6657" width="13" style="1" bestFit="1" customWidth="1"/>
    <col min="6658" max="6658" width="16.81640625" style="1" customWidth="1"/>
    <col min="6659" max="6659" width="15" style="1" customWidth="1"/>
    <col min="6660" max="6660" width="15.08984375" style="1" customWidth="1"/>
    <col min="6661" max="6661" width="12.36328125" style="1" customWidth="1"/>
    <col min="6662" max="6662" width="15.1796875" style="1" customWidth="1"/>
    <col min="6663" max="6663" width="14.1796875" style="1" customWidth="1"/>
    <col min="6664" max="6664" width="13.81640625" style="1" customWidth="1"/>
    <col min="6665" max="6665" width="14.81640625" style="1" customWidth="1"/>
    <col min="6666" max="6666" width="13.1796875" style="1" bestFit="1" customWidth="1"/>
    <col min="6667" max="6906" width="8.90625" style="1"/>
    <col min="6907" max="6907" width="5.54296875" style="1" customWidth="1"/>
    <col min="6908" max="6908" width="21.54296875" style="1" customWidth="1"/>
    <col min="6909" max="6909" width="12.1796875" style="1" bestFit="1" customWidth="1"/>
    <col min="6910" max="6910" width="15.81640625" style="1" bestFit="1" customWidth="1"/>
    <col min="6911" max="6911" width="15.36328125" style="1" customWidth="1"/>
    <col min="6912" max="6912" width="15" style="1" customWidth="1"/>
    <col min="6913" max="6913" width="13" style="1" bestFit="1" customWidth="1"/>
    <col min="6914" max="6914" width="16.81640625" style="1" customWidth="1"/>
    <col min="6915" max="6915" width="15" style="1" customWidth="1"/>
    <col min="6916" max="6916" width="15.08984375" style="1" customWidth="1"/>
    <col min="6917" max="6917" width="12.36328125" style="1" customWidth="1"/>
    <col min="6918" max="6918" width="15.1796875" style="1" customWidth="1"/>
    <col min="6919" max="6919" width="14.1796875" style="1" customWidth="1"/>
    <col min="6920" max="6920" width="13.81640625" style="1" customWidth="1"/>
    <col min="6921" max="6921" width="14.81640625" style="1" customWidth="1"/>
    <col min="6922" max="6922" width="13.1796875" style="1" bestFit="1" customWidth="1"/>
    <col min="6923" max="7162" width="8.90625" style="1"/>
    <col min="7163" max="7163" width="5.54296875" style="1" customWidth="1"/>
    <col min="7164" max="7164" width="21.54296875" style="1" customWidth="1"/>
    <col min="7165" max="7165" width="12.1796875" style="1" bestFit="1" customWidth="1"/>
    <col min="7166" max="7166" width="15.81640625" style="1" bestFit="1" customWidth="1"/>
    <col min="7167" max="7167" width="15.36328125" style="1" customWidth="1"/>
    <col min="7168" max="7168" width="15" style="1" customWidth="1"/>
    <col min="7169" max="7169" width="13" style="1" bestFit="1" customWidth="1"/>
    <col min="7170" max="7170" width="16.81640625" style="1" customWidth="1"/>
    <col min="7171" max="7171" width="15" style="1" customWidth="1"/>
    <col min="7172" max="7172" width="15.08984375" style="1" customWidth="1"/>
    <col min="7173" max="7173" width="12.36328125" style="1" customWidth="1"/>
    <col min="7174" max="7174" width="15.1796875" style="1" customWidth="1"/>
    <col min="7175" max="7175" width="14.1796875" style="1" customWidth="1"/>
    <col min="7176" max="7176" width="13.81640625" style="1" customWidth="1"/>
    <col min="7177" max="7177" width="14.81640625" style="1" customWidth="1"/>
    <col min="7178" max="7178" width="13.1796875" style="1" bestFit="1" customWidth="1"/>
    <col min="7179" max="7418" width="8.90625" style="1"/>
    <col min="7419" max="7419" width="5.54296875" style="1" customWidth="1"/>
    <col min="7420" max="7420" width="21.54296875" style="1" customWidth="1"/>
    <col min="7421" max="7421" width="12.1796875" style="1" bestFit="1" customWidth="1"/>
    <col min="7422" max="7422" width="15.81640625" style="1" bestFit="1" customWidth="1"/>
    <col min="7423" max="7423" width="15.36328125" style="1" customWidth="1"/>
    <col min="7424" max="7424" width="15" style="1" customWidth="1"/>
    <col min="7425" max="7425" width="13" style="1" bestFit="1" customWidth="1"/>
    <col min="7426" max="7426" width="16.81640625" style="1" customWidth="1"/>
    <col min="7427" max="7427" width="15" style="1" customWidth="1"/>
    <col min="7428" max="7428" width="15.08984375" style="1" customWidth="1"/>
    <col min="7429" max="7429" width="12.36328125" style="1" customWidth="1"/>
    <col min="7430" max="7430" width="15.1796875" style="1" customWidth="1"/>
    <col min="7431" max="7431" width="14.1796875" style="1" customWidth="1"/>
    <col min="7432" max="7432" width="13.81640625" style="1" customWidth="1"/>
    <col min="7433" max="7433" width="14.81640625" style="1" customWidth="1"/>
    <col min="7434" max="7434" width="13.1796875" style="1" bestFit="1" customWidth="1"/>
    <col min="7435" max="7674" width="8.90625" style="1"/>
    <col min="7675" max="7675" width="5.54296875" style="1" customWidth="1"/>
    <col min="7676" max="7676" width="21.54296875" style="1" customWidth="1"/>
    <col min="7677" max="7677" width="12.1796875" style="1" bestFit="1" customWidth="1"/>
    <col min="7678" max="7678" width="15.81640625" style="1" bestFit="1" customWidth="1"/>
    <col min="7679" max="7679" width="15.36328125" style="1" customWidth="1"/>
    <col min="7680" max="7680" width="15" style="1" customWidth="1"/>
    <col min="7681" max="7681" width="13" style="1" bestFit="1" customWidth="1"/>
    <col min="7682" max="7682" width="16.81640625" style="1" customWidth="1"/>
    <col min="7683" max="7683" width="15" style="1" customWidth="1"/>
    <col min="7684" max="7684" width="15.08984375" style="1" customWidth="1"/>
    <col min="7685" max="7685" width="12.36328125" style="1" customWidth="1"/>
    <col min="7686" max="7686" width="15.1796875" style="1" customWidth="1"/>
    <col min="7687" max="7687" width="14.1796875" style="1" customWidth="1"/>
    <col min="7688" max="7688" width="13.81640625" style="1" customWidth="1"/>
    <col min="7689" max="7689" width="14.81640625" style="1" customWidth="1"/>
    <col min="7690" max="7690" width="13.1796875" style="1" bestFit="1" customWidth="1"/>
    <col min="7691" max="7930" width="8.90625" style="1"/>
    <col min="7931" max="7931" width="5.54296875" style="1" customWidth="1"/>
    <col min="7932" max="7932" width="21.54296875" style="1" customWidth="1"/>
    <col min="7933" max="7933" width="12.1796875" style="1" bestFit="1" customWidth="1"/>
    <col min="7934" max="7934" width="15.81640625" style="1" bestFit="1" customWidth="1"/>
    <col min="7935" max="7935" width="15.36328125" style="1" customWidth="1"/>
    <col min="7936" max="7936" width="15" style="1" customWidth="1"/>
    <col min="7937" max="7937" width="13" style="1" bestFit="1" customWidth="1"/>
    <col min="7938" max="7938" width="16.81640625" style="1" customWidth="1"/>
    <col min="7939" max="7939" width="15" style="1" customWidth="1"/>
    <col min="7940" max="7940" width="15.08984375" style="1" customWidth="1"/>
    <col min="7941" max="7941" width="12.36328125" style="1" customWidth="1"/>
    <col min="7942" max="7942" width="15.1796875" style="1" customWidth="1"/>
    <col min="7943" max="7943" width="14.1796875" style="1" customWidth="1"/>
    <col min="7944" max="7944" width="13.81640625" style="1" customWidth="1"/>
    <col min="7945" max="7945" width="14.81640625" style="1" customWidth="1"/>
    <col min="7946" max="7946" width="13.1796875" style="1" bestFit="1" customWidth="1"/>
    <col min="7947" max="8186" width="8.90625" style="1"/>
    <col min="8187" max="8187" width="5.54296875" style="1" customWidth="1"/>
    <col min="8188" max="8188" width="21.54296875" style="1" customWidth="1"/>
    <col min="8189" max="8189" width="12.1796875" style="1" bestFit="1" customWidth="1"/>
    <col min="8190" max="8190" width="15.81640625" style="1" bestFit="1" customWidth="1"/>
    <col min="8191" max="8191" width="15.36328125" style="1" customWidth="1"/>
    <col min="8192" max="8192" width="15" style="1" customWidth="1"/>
    <col min="8193" max="8193" width="13" style="1" bestFit="1" customWidth="1"/>
    <col min="8194" max="8194" width="16.81640625" style="1" customWidth="1"/>
    <col min="8195" max="8195" width="15" style="1" customWidth="1"/>
    <col min="8196" max="8196" width="15.08984375" style="1" customWidth="1"/>
    <col min="8197" max="8197" width="12.36328125" style="1" customWidth="1"/>
    <col min="8198" max="8198" width="15.1796875" style="1" customWidth="1"/>
    <col min="8199" max="8199" width="14.1796875" style="1" customWidth="1"/>
    <col min="8200" max="8200" width="13.81640625" style="1" customWidth="1"/>
    <col min="8201" max="8201" width="14.81640625" style="1" customWidth="1"/>
    <col min="8202" max="8202" width="13.1796875" style="1" bestFit="1" customWidth="1"/>
    <col min="8203" max="8442" width="8.90625" style="1"/>
    <col min="8443" max="8443" width="5.54296875" style="1" customWidth="1"/>
    <col min="8444" max="8444" width="21.54296875" style="1" customWidth="1"/>
    <col min="8445" max="8445" width="12.1796875" style="1" bestFit="1" customWidth="1"/>
    <col min="8446" max="8446" width="15.81640625" style="1" bestFit="1" customWidth="1"/>
    <col min="8447" max="8447" width="15.36328125" style="1" customWidth="1"/>
    <col min="8448" max="8448" width="15" style="1" customWidth="1"/>
    <col min="8449" max="8449" width="13" style="1" bestFit="1" customWidth="1"/>
    <col min="8450" max="8450" width="16.81640625" style="1" customWidth="1"/>
    <col min="8451" max="8451" width="15" style="1" customWidth="1"/>
    <col min="8452" max="8452" width="15.08984375" style="1" customWidth="1"/>
    <col min="8453" max="8453" width="12.36328125" style="1" customWidth="1"/>
    <col min="8454" max="8454" width="15.1796875" style="1" customWidth="1"/>
    <col min="8455" max="8455" width="14.1796875" style="1" customWidth="1"/>
    <col min="8456" max="8456" width="13.81640625" style="1" customWidth="1"/>
    <col min="8457" max="8457" width="14.81640625" style="1" customWidth="1"/>
    <col min="8458" max="8458" width="13.1796875" style="1" bestFit="1" customWidth="1"/>
    <col min="8459" max="8698" width="8.90625" style="1"/>
    <col min="8699" max="8699" width="5.54296875" style="1" customWidth="1"/>
    <col min="8700" max="8700" width="21.54296875" style="1" customWidth="1"/>
    <col min="8701" max="8701" width="12.1796875" style="1" bestFit="1" customWidth="1"/>
    <col min="8702" max="8702" width="15.81640625" style="1" bestFit="1" customWidth="1"/>
    <col min="8703" max="8703" width="15.36328125" style="1" customWidth="1"/>
    <col min="8704" max="8704" width="15" style="1" customWidth="1"/>
    <col min="8705" max="8705" width="13" style="1" bestFit="1" customWidth="1"/>
    <col min="8706" max="8706" width="16.81640625" style="1" customWidth="1"/>
    <col min="8707" max="8707" width="15" style="1" customWidth="1"/>
    <col min="8708" max="8708" width="15.08984375" style="1" customWidth="1"/>
    <col min="8709" max="8709" width="12.36328125" style="1" customWidth="1"/>
    <col min="8710" max="8710" width="15.1796875" style="1" customWidth="1"/>
    <col min="8711" max="8711" width="14.1796875" style="1" customWidth="1"/>
    <col min="8712" max="8712" width="13.81640625" style="1" customWidth="1"/>
    <col min="8713" max="8713" width="14.81640625" style="1" customWidth="1"/>
    <col min="8714" max="8714" width="13.1796875" style="1" bestFit="1" customWidth="1"/>
    <col min="8715" max="8954" width="8.90625" style="1"/>
    <col min="8955" max="8955" width="5.54296875" style="1" customWidth="1"/>
    <col min="8956" max="8956" width="21.54296875" style="1" customWidth="1"/>
    <col min="8957" max="8957" width="12.1796875" style="1" bestFit="1" customWidth="1"/>
    <col min="8958" max="8958" width="15.81640625" style="1" bestFit="1" customWidth="1"/>
    <col min="8959" max="8959" width="15.36328125" style="1" customWidth="1"/>
    <col min="8960" max="8960" width="15" style="1" customWidth="1"/>
    <col min="8961" max="8961" width="13" style="1" bestFit="1" customWidth="1"/>
    <col min="8962" max="8962" width="16.81640625" style="1" customWidth="1"/>
    <col min="8963" max="8963" width="15" style="1" customWidth="1"/>
    <col min="8964" max="8964" width="15.08984375" style="1" customWidth="1"/>
    <col min="8965" max="8965" width="12.36328125" style="1" customWidth="1"/>
    <col min="8966" max="8966" width="15.1796875" style="1" customWidth="1"/>
    <col min="8967" max="8967" width="14.1796875" style="1" customWidth="1"/>
    <col min="8968" max="8968" width="13.81640625" style="1" customWidth="1"/>
    <col min="8969" max="8969" width="14.81640625" style="1" customWidth="1"/>
    <col min="8970" max="8970" width="13.1796875" style="1" bestFit="1" customWidth="1"/>
    <col min="8971" max="9210" width="8.90625" style="1"/>
    <col min="9211" max="9211" width="5.54296875" style="1" customWidth="1"/>
    <col min="9212" max="9212" width="21.54296875" style="1" customWidth="1"/>
    <col min="9213" max="9213" width="12.1796875" style="1" bestFit="1" customWidth="1"/>
    <col min="9214" max="9214" width="15.81640625" style="1" bestFit="1" customWidth="1"/>
    <col min="9215" max="9215" width="15.36328125" style="1" customWidth="1"/>
    <col min="9216" max="9216" width="15" style="1" customWidth="1"/>
    <col min="9217" max="9217" width="13" style="1" bestFit="1" customWidth="1"/>
    <col min="9218" max="9218" width="16.81640625" style="1" customWidth="1"/>
    <col min="9219" max="9219" width="15" style="1" customWidth="1"/>
    <col min="9220" max="9220" width="15.08984375" style="1" customWidth="1"/>
    <col min="9221" max="9221" width="12.36328125" style="1" customWidth="1"/>
    <col min="9222" max="9222" width="15.1796875" style="1" customWidth="1"/>
    <col min="9223" max="9223" width="14.1796875" style="1" customWidth="1"/>
    <col min="9224" max="9224" width="13.81640625" style="1" customWidth="1"/>
    <col min="9225" max="9225" width="14.81640625" style="1" customWidth="1"/>
    <col min="9226" max="9226" width="13.1796875" style="1" bestFit="1" customWidth="1"/>
    <col min="9227" max="9466" width="8.90625" style="1"/>
    <col min="9467" max="9467" width="5.54296875" style="1" customWidth="1"/>
    <col min="9468" max="9468" width="21.54296875" style="1" customWidth="1"/>
    <col min="9469" max="9469" width="12.1796875" style="1" bestFit="1" customWidth="1"/>
    <col min="9470" max="9470" width="15.81640625" style="1" bestFit="1" customWidth="1"/>
    <col min="9471" max="9471" width="15.36328125" style="1" customWidth="1"/>
    <col min="9472" max="9472" width="15" style="1" customWidth="1"/>
    <col min="9473" max="9473" width="13" style="1" bestFit="1" customWidth="1"/>
    <col min="9474" max="9474" width="16.81640625" style="1" customWidth="1"/>
    <col min="9475" max="9475" width="15" style="1" customWidth="1"/>
    <col min="9476" max="9476" width="15.08984375" style="1" customWidth="1"/>
    <col min="9477" max="9477" width="12.36328125" style="1" customWidth="1"/>
    <col min="9478" max="9478" width="15.1796875" style="1" customWidth="1"/>
    <col min="9479" max="9479" width="14.1796875" style="1" customWidth="1"/>
    <col min="9480" max="9480" width="13.81640625" style="1" customWidth="1"/>
    <col min="9481" max="9481" width="14.81640625" style="1" customWidth="1"/>
    <col min="9482" max="9482" width="13.1796875" style="1" bestFit="1" customWidth="1"/>
    <col min="9483" max="9722" width="8.90625" style="1"/>
    <col min="9723" max="9723" width="5.54296875" style="1" customWidth="1"/>
    <col min="9724" max="9724" width="21.54296875" style="1" customWidth="1"/>
    <col min="9725" max="9725" width="12.1796875" style="1" bestFit="1" customWidth="1"/>
    <col min="9726" max="9726" width="15.81640625" style="1" bestFit="1" customWidth="1"/>
    <col min="9727" max="9727" width="15.36328125" style="1" customWidth="1"/>
    <col min="9728" max="9728" width="15" style="1" customWidth="1"/>
    <col min="9729" max="9729" width="13" style="1" bestFit="1" customWidth="1"/>
    <col min="9730" max="9730" width="16.81640625" style="1" customWidth="1"/>
    <col min="9731" max="9731" width="15" style="1" customWidth="1"/>
    <col min="9732" max="9732" width="15.08984375" style="1" customWidth="1"/>
    <col min="9733" max="9733" width="12.36328125" style="1" customWidth="1"/>
    <col min="9734" max="9734" width="15.1796875" style="1" customWidth="1"/>
    <col min="9735" max="9735" width="14.1796875" style="1" customWidth="1"/>
    <col min="9736" max="9736" width="13.81640625" style="1" customWidth="1"/>
    <col min="9737" max="9737" width="14.81640625" style="1" customWidth="1"/>
    <col min="9738" max="9738" width="13.1796875" style="1" bestFit="1" customWidth="1"/>
    <col min="9739" max="9978" width="8.90625" style="1"/>
    <col min="9979" max="9979" width="5.54296875" style="1" customWidth="1"/>
    <col min="9980" max="9980" width="21.54296875" style="1" customWidth="1"/>
    <col min="9981" max="9981" width="12.1796875" style="1" bestFit="1" customWidth="1"/>
    <col min="9982" max="9982" width="15.81640625" style="1" bestFit="1" customWidth="1"/>
    <col min="9983" max="9983" width="15.36328125" style="1" customWidth="1"/>
    <col min="9984" max="9984" width="15" style="1" customWidth="1"/>
    <col min="9985" max="9985" width="13" style="1" bestFit="1" customWidth="1"/>
    <col min="9986" max="9986" width="16.81640625" style="1" customWidth="1"/>
    <col min="9987" max="9987" width="15" style="1" customWidth="1"/>
    <col min="9988" max="9988" width="15.08984375" style="1" customWidth="1"/>
    <col min="9989" max="9989" width="12.36328125" style="1" customWidth="1"/>
    <col min="9990" max="9990" width="15.1796875" style="1" customWidth="1"/>
    <col min="9991" max="9991" width="14.1796875" style="1" customWidth="1"/>
    <col min="9992" max="9992" width="13.81640625" style="1" customWidth="1"/>
    <col min="9993" max="9993" width="14.81640625" style="1" customWidth="1"/>
    <col min="9994" max="9994" width="13.1796875" style="1" bestFit="1" customWidth="1"/>
    <col min="9995" max="10234" width="8.90625" style="1"/>
    <col min="10235" max="10235" width="5.54296875" style="1" customWidth="1"/>
    <col min="10236" max="10236" width="21.54296875" style="1" customWidth="1"/>
    <col min="10237" max="10237" width="12.1796875" style="1" bestFit="1" customWidth="1"/>
    <col min="10238" max="10238" width="15.81640625" style="1" bestFit="1" customWidth="1"/>
    <col min="10239" max="10239" width="15.36328125" style="1" customWidth="1"/>
    <col min="10240" max="10240" width="15" style="1" customWidth="1"/>
    <col min="10241" max="10241" width="13" style="1" bestFit="1" customWidth="1"/>
    <col min="10242" max="10242" width="16.81640625" style="1" customWidth="1"/>
    <col min="10243" max="10243" width="15" style="1" customWidth="1"/>
    <col min="10244" max="10244" width="15.08984375" style="1" customWidth="1"/>
    <col min="10245" max="10245" width="12.36328125" style="1" customWidth="1"/>
    <col min="10246" max="10246" width="15.1796875" style="1" customWidth="1"/>
    <col min="10247" max="10247" width="14.1796875" style="1" customWidth="1"/>
    <col min="10248" max="10248" width="13.81640625" style="1" customWidth="1"/>
    <col min="10249" max="10249" width="14.81640625" style="1" customWidth="1"/>
    <col min="10250" max="10250" width="13.1796875" style="1" bestFit="1" customWidth="1"/>
    <col min="10251" max="10490" width="8.90625" style="1"/>
    <col min="10491" max="10491" width="5.54296875" style="1" customWidth="1"/>
    <col min="10492" max="10492" width="21.54296875" style="1" customWidth="1"/>
    <col min="10493" max="10493" width="12.1796875" style="1" bestFit="1" customWidth="1"/>
    <col min="10494" max="10494" width="15.81640625" style="1" bestFit="1" customWidth="1"/>
    <col min="10495" max="10495" width="15.36328125" style="1" customWidth="1"/>
    <col min="10496" max="10496" width="15" style="1" customWidth="1"/>
    <col min="10497" max="10497" width="13" style="1" bestFit="1" customWidth="1"/>
    <col min="10498" max="10498" width="16.81640625" style="1" customWidth="1"/>
    <col min="10499" max="10499" width="15" style="1" customWidth="1"/>
    <col min="10500" max="10500" width="15.08984375" style="1" customWidth="1"/>
    <col min="10501" max="10501" width="12.36328125" style="1" customWidth="1"/>
    <col min="10502" max="10502" width="15.1796875" style="1" customWidth="1"/>
    <col min="10503" max="10503" width="14.1796875" style="1" customWidth="1"/>
    <col min="10504" max="10504" width="13.81640625" style="1" customWidth="1"/>
    <col min="10505" max="10505" width="14.81640625" style="1" customWidth="1"/>
    <col min="10506" max="10506" width="13.1796875" style="1" bestFit="1" customWidth="1"/>
    <col min="10507" max="10746" width="8.90625" style="1"/>
    <col min="10747" max="10747" width="5.54296875" style="1" customWidth="1"/>
    <col min="10748" max="10748" width="21.54296875" style="1" customWidth="1"/>
    <col min="10749" max="10749" width="12.1796875" style="1" bestFit="1" customWidth="1"/>
    <col min="10750" max="10750" width="15.81640625" style="1" bestFit="1" customWidth="1"/>
    <col min="10751" max="10751" width="15.36328125" style="1" customWidth="1"/>
    <col min="10752" max="10752" width="15" style="1" customWidth="1"/>
    <col min="10753" max="10753" width="13" style="1" bestFit="1" customWidth="1"/>
    <col min="10754" max="10754" width="16.81640625" style="1" customWidth="1"/>
    <col min="10755" max="10755" width="15" style="1" customWidth="1"/>
    <col min="10756" max="10756" width="15.08984375" style="1" customWidth="1"/>
    <col min="10757" max="10757" width="12.36328125" style="1" customWidth="1"/>
    <col min="10758" max="10758" width="15.1796875" style="1" customWidth="1"/>
    <col min="10759" max="10759" width="14.1796875" style="1" customWidth="1"/>
    <col min="10760" max="10760" width="13.81640625" style="1" customWidth="1"/>
    <col min="10761" max="10761" width="14.81640625" style="1" customWidth="1"/>
    <col min="10762" max="10762" width="13.1796875" style="1" bestFit="1" customWidth="1"/>
    <col min="10763" max="11002" width="8.90625" style="1"/>
    <col min="11003" max="11003" width="5.54296875" style="1" customWidth="1"/>
    <col min="11004" max="11004" width="21.54296875" style="1" customWidth="1"/>
    <col min="11005" max="11005" width="12.1796875" style="1" bestFit="1" customWidth="1"/>
    <col min="11006" max="11006" width="15.81640625" style="1" bestFit="1" customWidth="1"/>
    <col min="11007" max="11007" width="15.36328125" style="1" customWidth="1"/>
    <col min="11008" max="11008" width="15" style="1" customWidth="1"/>
    <col min="11009" max="11009" width="13" style="1" bestFit="1" customWidth="1"/>
    <col min="11010" max="11010" width="16.81640625" style="1" customWidth="1"/>
    <col min="11011" max="11011" width="15" style="1" customWidth="1"/>
    <col min="11012" max="11012" width="15.08984375" style="1" customWidth="1"/>
    <col min="11013" max="11013" width="12.36328125" style="1" customWidth="1"/>
    <col min="11014" max="11014" width="15.1796875" style="1" customWidth="1"/>
    <col min="11015" max="11015" width="14.1796875" style="1" customWidth="1"/>
    <col min="11016" max="11016" width="13.81640625" style="1" customWidth="1"/>
    <col min="11017" max="11017" width="14.81640625" style="1" customWidth="1"/>
    <col min="11018" max="11018" width="13.1796875" style="1" bestFit="1" customWidth="1"/>
    <col min="11019" max="11258" width="8.90625" style="1"/>
    <col min="11259" max="11259" width="5.54296875" style="1" customWidth="1"/>
    <col min="11260" max="11260" width="21.54296875" style="1" customWidth="1"/>
    <col min="11261" max="11261" width="12.1796875" style="1" bestFit="1" customWidth="1"/>
    <col min="11262" max="11262" width="15.81640625" style="1" bestFit="1" customWidth="1"/>
    <col min="11263" max="11263" width="15.36328125" style="1" customWidth="1"/>
    <col min="11264" max="11264" width="15" style="1" customWidth="1"/>
    <col min="11265" max="11265" width="13" style="1" bestFit="1" customWidth="1"/>
    <col min="11266" max="11266" width="16.81640625" style="1" customWidth="1"/>
    <col min="11267" max="11267" width="15" style="1" customWidth="1"/>
    <col min="11268" max="11268" width="15.08984375" style="1" customWidth="1"/>
    <col min="11269" max="11269" width="12.36328125" style="1" customWidth="1"/>
    <col min="11270" max="11270" width="15.1796875" style="1" customWidth="1"/>
    <col min="11271" max="11271" width="14.1796875" style="1" customWidth="1"/>
    <col min="11272" max="11272" width="13.81640625" style="1" customWidth="1"/>
    <col min="11273" max="11273" width="14.81640625" style="1" customWidth="1"/>
    <col min="11274" max="11274" width="13.1796875" style="1" bestFit="1" customWidth="1"/>
    <col min="11275" max="11514" width="8.90625" style="1"/>
    <col min="11515" max="11515" width="5.54296875" style="1" customWidth="1"/>
    <col min="11516" max="11516" width="21.54296875" style="1" customWidth="1"/>
    <col min="11517" max="11517" width="12.1796875" style="1" bestFit="1" customWidth="1"/>
    <col min="11518" max="11518" width="15.81640625" style="1" bestFit="1" customWidth="1"/>
    <col min="11519" max="11519" width="15.36328125" style="1" customWidth="1"/>
    <col min="11520" max="11520" width="15" style="1" customWidth="1"/>
    <col min="11521" max="11521" width="13" style="1" bestFit="1" customWidth="1"/>
    <col min="11522" max="11522" width="16.81640625" style="1" customWidth="1"/>
    <col min="11523" max="11523" width="15" style="1" customWidth="1"/>
    <col min="11524" max="11524" width="15.08984375" style="1" customWidth="1"/>
    <col min="11525" max="11525" width="12.36328125" style="1" customWidth="1"/>
    <col min="11526" max="11526" width="15.1796875" style="1" customWidth="1"/>
    <col min="11527" max="11527" width="14.1796875" style="1" customWidth="1"/>
    <col min="11528" max="11528" width="13.81640625" style="1" customWidth="1"/>
    <col min="11529" max="11529" width="14.81640625" style="1" customWidth="1"/>
    <col min="11530" max="11530" width="13.1796875" style="1" bestFit="1" customWidth="1"/>
    <col min="11531" max="11770" width="8.90625" style="1"/>
    <col min="11771" max="11771" width="5.54296875" style="1" customWidth="1"/>
    <col min="11772" max="11772" width="21.54296875" style="1" customWidth="1"/>
    <col min="11773" max="11773" width="12.1796875" style="1" bestFit="1" customWidth="1"/>
    <col min="11774" max="11774" width="15.81640625" style="1" bestFit="1" customWidth="1"/>
    <col min="11775" max="11775" width="15.36328125" style="1" customWidth="1"/>
    <col min="11776" max="11776" width="15" style="1" customWidth="1"/>
    <col min="11777" max="11777" width="13" style="1" bestFit="1" customWidth="1"/>
    <col min="11778" max="11778" width="16.81640625" style="1" customWidth="1"/>
    <col min="11779" max="11779" width="15" style="1" customWidth="1"/>
    <col min="11780" max="11780" width="15.08984375" style="1" customWidth="1"/>
    <col min="11781" max="11781" width="12.36328125" style="1" customWidth="1"/>
    <col min="11782" max="11782" width="15.1796875" style="1" customWidth="1"/>
    <col min="11783" max="11783" width="14.1796875" style="1" customWidth="1"/>
    <col min="11784" max="11784" width="13.81640625" style="1" customWidth="1"/>
    <col min="11785" max="11785" width="14.81640625" style="1" customWidth="1"/>
    <col min="11786" max="11786" width="13.1796875" style="1" bestFit="1" customWidth="1"/>
    <col min="11787" max="12026" width="8.90625" style="1"/>
    <col min="12027" max="12027" width="5.54296875" style="1" customWidth="1"/>
    <col min="12028" max="12028" width="21.54296875" style="1" customWidth="1"/>
    <col min="12029" max="12029" width="12.1796875" style="1" bestFit="1" customWidth="1"/>
    <col min="12030" max="12030" width="15.81640625" style="1" bestFit="1" customWidth="1"/>
    <col min="12031" max="12031" width="15.36328125" style="1" customWidth="1"/>
    <col min="12032" max="12032" width="15" style="1" customWidth="1"/>
    <col min="12033" max="12033" width="13" style="1" bestFit="1" customWidth="1"/>
    <col min="12034" max="12034" width="16.81640625" style="1" customWidth="1"/>
    <col min="12035" max="12035" width="15" style="1" customWidth="1"/>
    <col min="12036" max="12036" width="15.08984375" style="1" customWidth="1"/>
    <col min="12037" max="12037" width="12.36328125" style="1" customWidth="1"/>
    <col min="12038" max="12038" width="15.1796875" style="1" customWidth="1"/>
    <col min="12039" max="12039" width="14.1796875" style="1" customWidth="1"/>
    <col min="12040" max="12040" width="13.81640625" style="1" customWidth="1"/>
    <col min="12041" max="12041" width="14.81640625" style="1" customWidth="1"/>
    <col min="12042" max="12042" width="13.1796875" style="1" bestFit="1" customWidth="1"/>
    <col min="12043" max="12282" width="8.90625" style="1"/>
    <col min="12283" max="12283" width="5.54296875" style="1" customWidth="1"/>
    <col min="12284" max="12284" width="21.54296875" style="1" customWidth="1"/>
    <col min="12285" max="12285" width="12.1796875" style="1" bestFit="1" customWidth="1"/>
    <col min="12286" max="12286" width="15.81640625" style="1" bestFit="1" customWidth="1"/>
    <col min="12287" max="12287" width="15.36328125" style="1" customWidth="1"/>
    <col min="12288" max="12288" width="15" style="1" customWidth="1"/>
    <col min="12289" max="12289" width="13" style="1" bestFit="1" customWidth="1"/>
    <col min="12290" max="12290" width="16.81640625" style="1" customWidth="1"/>
    <col min="12291" max="12291" width="15" style="1" customWidth="1"/>
    <col min="12292" max="12292" width="15.08984375" style="1" customWidth="1"/>
    <col min="12293" max="12293" width="12.36328125" style="1" customWidth="1"/>
    <col min="12294" max="12294" width="15.1796875" style="1" customWidth="1"/>
    <col min="12295" max="12295" width="14.1796875" style="1" customWidth="1"/>
    <col min="12296" max="12296" width="13.81640625" style="1" customWidth="1"/>
    <col min="12297" max="12297" width="14.81640625" style="1" customWidth="1"/>
    <col min="12298" max="12298" width="13.1796875" style="1" bestFit="1" customWidth="1"/>
    <col min="12299" max="12538" width="8.90625" style="1"/>
    <col min="12539" max="12539" width="5.54296875" style="1" customWidth="1"/>
    <col min="12540" max="12540" width="21.54296875" style="1" customWidth="1"/>
    <col min="12541" max="12541" width="12.1796875" style="1" bestFit="1" customWidth="1"/>
    <col min="12542" max="12542" width="15.81640625" style="1" bestFit="1" customWidth="1"/>
    <col min="12543" max="12543" width="15.36328125" style="1" customWidth="1"/>
    <col min="12544" max="12544" width="15" style="1" customWidth="1"/>
    <col min="12545" max="12545" width="13" style="1" bestFit="1" customWidth="1"/>
    <col min="12546" max="12546" width="16.81640625" style="1" customWidth="1"/>
    <col min="12547" max="12547" width="15" style="1" customWidth="1"/>
    <col min="12548" max="12548" width="15.08984375" style="1" customWidth="1"/>
    <col min="12549" max="12549" width="12.36328125" style="1" customWidth="1"/>
    <col min="12550" max="12550" width="15.1796875" style="1" customWidth="1"/>
    <col min="12551" max="12551" width="14.1796875" style="1" customWidth="1"/>
    <col min="12552" max="12552" width="13.81640625" style="1" customWidth="1"/>
    <col min="12553" max="12553" width="14.81640625" style="1" customWidth="1"/>
    <col min="12554" max="12554" width="13.1796875" style="1" bestFit="1" customWidth="1"/>
    <col min="12555" max="12794" width="8.90625" style="1"/>
    <col min="12795" max="12795" width="5.54296875" style="1" customWidth="1"/>
    <col min="12796" max="12796" width="21.54296875" style="1" customWidth="1"/>
    <col min="12797" max="12797" width="12.1796875" style="1" bestFit="1" customWidth="1"/>
    <col min="12798" max="12798" width="15.81640625" style="1" bestFit="1" customWidth="1"/>
    <col min="12799" max="12799" width="15.36328125" style="1" customWidth="1"/>
    <col min="12800" max="12800" width="15" style="1" customWidth="1"/>
    <col min="12801" max="12801" width="13" style="1" bestFit="1" customWidth="1"/>
    <col min="12802" max="12802" width="16.81640625" style="1" customWidth="1"/>
    <col min="12803" max="12803" width="15" style="1" customWidth="1"/>
    <col min="12804" max="12804" width="15.08984375" style="1" customWidth="1"/>
    <col min="12805" max="12805" width="12.36328125" style="1" customWidth="1"/>
    <col min="12806" max="12806" width="15.1796875" style="1" customWidth="1"/>
    <col min="12807" max="12807" width="14.1796875" style="1" customWidth="1"/>
    <col min="12808" max="12808" width="13.81640625" style="1" customWidth="1"/>
    <col min="12809" max="12809" width="14.81640625" style="1" customWidth="1"/>
    <col min="12810" max="12810" width="13.1796875" style="1" bestFit="1" customWidth="1"/>
    <col min="12811" max="13050" width="8.90625" style="1"/>
    <col min="13051" max="13051" width="5.54296875" style="1" customWidth="1"/>
    <col min="13052" max="13052" width="21.54296875" style="1" customWidth="1"/>
    <col min="13053" max="13053" width="12.1796875" style="1" bestFit="1" customWidth="1"/>
    <col min="13054" max="13054" width="15.81640625" style="1" bestFit="1" customWidth="1"/>
    <col min="13055" max="13055" width="15.36328125" style="1" customWidth="1"/>
    <col min="13056" max="13056" width="15" style="1" customWidth="1"/>
    <col min="13057" max="13057" width="13" style="1" bestFit="1" customWidth="1"/>
    <col min="13058" max="13058" width="16.81640625" style="1" customWidth="1"/>
    <col min="13059" max="13059" width="15" style="1" customWidth="1"/>
    <col min="13060" max="13060" width="15.08984375" style="1" customWidth="1"/>
    <col min="13061" max="13061" width="12.36328125" style="1" customWidth="1"/>
    <col min="13062" max="13062" width="15.1796875" style="1" customWidth="1"/>
    <col min="13063" max="13063" width="14.1796875" style="1" customWidth="1"/>
    <col min="13064" max="13064" width="13.81640625" style="1" customWidth="1"/>
    <col min="13065" max="13065" width="14.81640625" style="1" customWidth="1"/>
    <col min="13066" max="13066" width="13.1796875" style="1" bestFit="1" customWidth="1"/>
    <col min="13067" max="13306" width="8.90625" style="1"/>
    <col min="13307" max="13307" width="5.54296875" style="1" customWidth="1"/>
    <col min="13308" max="13308" width="21.54296875" style="1" customWidth="1"/>
    <col min="13309" max="13309" width="12.1796875" style="1" bestFit="1" customWidth="1"/>
    <col min="13310" max="13310" width="15.81640625" style="1" bestFit="1" customWidth="1"/>
    <col min="13311" max="13311" width="15.36328125" style="1" customWidth="1"/>
    <col min="13312" max="13312" width="15" style="1" customWidth="1"/>
    <col min="13313" max="13313" width="13" style="1" bestFit="1" customWidth="1"/>
    <col min="13314" max="13314" width="16.81640625" style="1" customWidth="1"/>
    <col min="13315" max="13315" width="15" style="1" customWidth="1"/>
    <col min="13316" max="13316" width="15.08984375" style="1" customWidth="1"/>
    <col min="13317" max="13317" width="12.36328125" style="1" customWidth="1"/>
    <col min="13318" max="13318" width="15.1796875" style="1" customWidth="1"/>
    <col min="13319" max="13319" width="14.1796875" style="1" customWidth="1"/>
    <col min="13320" max="13320" width="13.81640625" style="1" customWidth="1"/>
    <col min="13321" max="13321" width="14.81640625" style="1" customWidth="1"/>
    <col min="13322" max="13322" width="13.1796875" style="1" bestFit="1" customWidth="1"/>
    <col min="13323" max="13562" width="8.90625" style="1"/>
    <col min="13563" max="13563" width="5.54296875" style="1" customWidth="1"/>
    <col min="13564" max="13564" width="21.54296875" style="1" customWidth="1"/>
    <col min="13565" max="13565" width="12.1796875" style="1" bestFit="1" customWidth="1"/>
    <col min="13566" max="13566" width="15.81640625" style="1" bestFit="1" customWidth="1"/>
    <col min="13567" max="13567" width="15.36328125" style="1" customWidth="1"/>
    <col min="13568" max="13568" width="15" style="1" customWidth="1"/>
    <col min="13569" max="13569" width="13" style="1" bestFit="1" customWidth="1"/>
    <col min="13570" max="13570" width="16.81640625" style="1" customWidth="1"/>
    <col min="13571" max="13571" width="15" style="1" customWidth="1"/>
    <col min="13572" max="13572" width="15.08984375" style="1" customWidth="1"/>
    <col min="13573" max="13573" width="12.36328125" style="1" customWidth="1"/>
    <col min="13574" max="13574" width="15.1796875" style="1" customWidth="1"/>
    <col min="13575" max="13575" width="14.1796875" style="1" customWidth="1"/>
    <col min="13576" max="13576" width="13.81640625" style="1" customWidth="1"/>
    <col min="13577" max="13577" width="14.81640625" style="1" customWidth="1"/>
    <col min="13578" max="13578" width="13.1796875" style="1" bestFit="1" customWidth="1"/>
    <col min="13579" max="13818" width="8.90625" style="1"/>
    <col min="13819" max="13819" width="5.54296875" style="1" customWidth="1"/>
    <col min="13820" max="13820" width="21.54296875" style="1" customWidth="1"/>
    <col min="13821" max="13821" width="12.1796875" style="1" bestFit="1" customWidth="1"/>
    <col min="13822" max="13822" width="15.81640625" style="1" bestFit="1" customWidth="1"/>
    <col min="13823" max="13823" width="15.36328125" style="1" customWidth="1"/>
    <col min="13824" max="13824" width="15" style="1" customWidth="1"/>
    <col min="13825" max="13825" width="13" style="1" bestFit="1" customWidth="1"/>
    <col min="13826" max="13826" width="16.81640625" style="1" customWidth="1"/>
    <col min="13827" max="13827" width="15" style="1" customWidth="1"/>
    <col min="13828" max="13828" width="15.08984375" style="1" customWidth="1"/>
    <col min="13829" max="13829" width="12.36328125" style="1" customWidth="1"/>
    <col min="13830" max="13830" width="15.1796875" style="1" customWidth="1"/>
    <col min="13831" max="13831" width="14.1796875" style="1" customWidth="1"/>
    <col min="13832" max="13832" width="13.81640625" style="1" customWidth="1"/>
    <col min="13833" max="13833" width="14.81640625" style="1" customWidth="1"/>
    <col min="13834" max="13834" width="13.1796875" style="1" bestFit="1" customWidth="1"/>
    <col min="13835" max="14074" width="8.90625" style="1"/>
    <col min="14075" max="14075" width="5.54296875" style="1" customWidth="1"/>
    <col min="14076" max="14076" width="21.54296875" style="1" customWidth="1"/>
    <col min="14077" max="14077" width="12.1796875" style="1" bestFit="1" customWidth="1"/>
    <col min="14078" max="14078" width="15.81640625" style="1" bestFit="1" customWidth="1"/>
    <col min="14079" max="14079" width="15.36328125" style="1" customWidth="1"/>
    <col min="14080" max="14080" width="15" style="1" customWidth="1"/>
    <col min="14081" max="14081" width="13" style="1" bestFit="1" customWidth="1"/>
    <col min="14082" max="14082" width="16.81640625" style="1" customWidth="1"/>
    <col min="14083" max="14083" width="15" style="1" customWidth="1"/>
    <col min="14084" max="14084" width="15.08984375" style="1" customWidth="1"/>
    <col min="14085" max="14085" width="12.36328125" style="1" customWidth="1"/>
    <col min="14086" max="14086" width="15.1796875" style="1" customWidth="1"/>
    <col min="14087" max="14087" width="14.1796875" style="1" customWidth="1"/>
    <col min="14088" max="14088" width="13.81640625" style="1" customWidth="1"/>
    <col min="14089" max="14089" width="14.81640625" style="1" customWidth="1"/>
    <col min="14090" max="14090" width="13.1796875" style="1" bestFit="1" customWidth="1"/>
    <col min="14091" max="14330" width="8.90625" style="1"/>
    <col min="14331" max="14331" width="5.54296875" style="1" customWidth="1"/>
    <col min="14332" max="14332" width="21.54296875" style="1" customWidth="1"/>
    <col min="14333" max="14333" width="12.1796875" style="1" bestFit="1" customWidth="1"/>
    <col min="14334" max="14334" width="15.81640625" style="1" bestFit="1" customWidth="1"/>
    <col min="14335" max="14335" width="15.36328125" style="1" customWidth="1"/>
    <col min="14336" max="14336" width="15" style="1" customWidth="1"/>
    <col min="14337" max="14337" width="13" style="1" bestFit="1" customWidth="1"/>
    <col min="14338" max="14338" width="16.81640625" style="1" customWidth="1"/>
    <col min="14339" max="14339" width="15" style="1" customWidth="1"/>
    <col min="14340" max="14340" width="15.08984375" style="1" customWidth="1"/>
    <col min="14341" max="14341" width="12.36328125" style="1" customWidth="1"/>
    <col min="14342" max="14342" width="15.1796875" style="1" customWidth="1"/>
    <col min="14343" max="14343" width="14.1796875" style="1" customWidth="1"/>
    <col min="14344" max="14344" width="13.81640625" style="1" customWidth="1"/>
    <col min="14345" max="14345" width="14.81640625" style="1" customWidth="1"/>
    <col min="14346" max="14346" width="13.1796875" style="1" bestFit="1" customWidth="1"/>
    <col min="14347" max="14586" width="8.90625" style="1"/>
    <col min="14587" max="14587" width="5.54296875" style="1" customWidth="1"/>
    <col min="14588" max="14588" width="21.54296875" style="1" customWidth="1"/>
    <col min="14589" max="14589" width="12.1796875" style="1" bestFit="1" customWidth="1"/>
    <col min="14590" max="14590" width="15.81640625" style="1" bestFit="1" customWidth="1"/>
    <col min="14591" max="14591" width="15.36328125" style="1" customWidth="1"/>
    <col min="14592" max="14592" width="15" style="1" customWidth="1"/>
    <col min="14593" max="14593" width="13" style="1" bestFit="1" customWidth="1"/>
    <col min="14594" max="14594" width="16.81640625" style="1" customWidth="1"/>
    <col min="14595" max="14595" width="15" style="1" customWidth="1"/>
    <col min="14596" max="14596" width="15.08984375" style="1" customWidth="1"/>
    <col min="14597" max="14597" width="12.36328125" style="1" customWidth="1"/>
    <col min="14598" max="14598" width="15.1796875" style="1" customWidth="1"/>
    <col min="14599" max="14599" width="14.1796875" style="1" customWidth="1"/>
    <col min="14600" max="14600" width="13.81640625" style="1" customWidth="1"/>
    <col min="14601" max="14601" width="14.81640625" style="1" customWidth="1"/>
    <col min="14602" max="14602" width="13.1796875" style="1" bestFit="1" customWidth="1"/>
    <col min="14603" max="14842" width="8.90625" style="1"/>
    <col min="14843" max="14843" width="5.54296875" style="1" customWidth="1"/>
    <col min="14844" max="14844" width="21.54296875" style="1" customWidth="1"/>
    <col min="14845" max="14845" width="12.1796875" style="1" bestFit="1" customWidth="1"/>
    <col min="14846" max="14846" width="15.81640625" style="1" bestFit="1" customWidth="1"/>
    <col min="14847" max="14847" width="15.36328125" style="1" customWidth="1"/>
    <col min="14848" max="14848" width="15" style="1" customWidth="1"/>
    <col min="14849" max="14849" width="13" style="1" bestFit="1" customWidth="1"/>
    <col min="14850" max="14850" width="16.81640625" style="1" customWidth="1"/>
    <col min="14851" max="14851" width="15" style="1" customWidth="1"/>
    <col min="14852" max="14852" width="15.08984375" style="1" customWidth="1"/>
    <col min="14853" max="14853" width="12.36328125" style="1" customWidth="1"/>
    <col min="14854" max="14854" width="15.1796875" style="1" customWidth="1"/>
    <col min="14855" max="14855" width="14.1796875" style="1" customWidth="1"/>
    <col min="14856" max="14856" width="13.81640625" style="1" customWidth="1"/>
    <col min="14857" max="14857" width="14.81640625" style="1" customWidth="1"/>
    <col min="14858" max="14858" width="13.1796875" style="1" bestFit="1" customWidth="1"/>
    <col min="14859" max="15098" width="8.90625" style="1"/>
    <col min="15099" max="15099" width="5.54296875" style="1" customWidth="1"/>
    <col min="15100" max="15100" width="21.54296875" style="1" customWidth="1"/>
    <col min="15101" max="15101" width="12.1796875" style="1" bestFit="1" customWidth="1"/>
    <col min="15102" max="15102" width="15.81640625" style="1" bestFit="1" customWidth="1"/>
    <col min="15103" max="15103" width="15.36328125" style="1" customWidth="1"/>
    <col min="15104" max="15104" width="15" style="1" customWidth="1"/>
    <col min="15105" max="15105" width="13" style="1" bestFit="1" customWidth="1"/>
    <col min="15106" max="15106" width="16.81640625" style="1" customWidth="1"/>
    <col min="15107" max="15107" width="15" style="1" customWidth="1"/>
    <col min="15108" max="15108" width="15.08984375" style="1" customWidth="1"/>
    <col min="15109" max="15109" width="12.36328125" style="1" customWidth="1"/>
    <col min="15110" max="15110" width="15.1796875" style="1" customWidth="1"/>
    <col min="15111" max="15111" width="14.1796875" style="1" customWidth="1"/>
    <col min="15112" max="15112" width="13.81640625" style="1" customWidth="1"/>
    <col min="15113" max="15113" width="14.81640625" style="1" customWidth="1"/>
    <col min="15114" max="15114" width="13.1796875" style="1" bestFit="1" customWidth="1"/>
    <col min="15115" max="15354" width="8.90625" style="1"/>
    <col min="15355" max="15355" width="5.54296875" style="1" customWidth="1"/>
    <col min="15356" max="15356" width="21.54296875" style="1" customWidth="1"/>
    <col min="15357" max="15357" width="12.1796875" style="1" bestFit="1" customWidth="1"/>
    <col min="15358" max="15358" width="15.81640625" style="1" bestFit="1" customWidth="1"/>
    <col min="15359" max="15359" width="15.36328125" style="1" customWidth="1"/>
    <col min="15360" max="15360" width="15" style="1" customWidth="1"/>
    <col min="15361" max="15361" width="13" style="1" bestFit="1" customWidth="1"/>
    <col min="15362" max="15362" width="16.81640625" style="1" customWidth="1"/>
    <col min="15363" max="15363" width="15" style="1" customWidth="1"/>
    <col min="15364" max="15364" width="15.08984375" style="1" customWidth="1"/>
    <col min="15365" max="15365" width="12.36328125" style="1" customWidth="1"/>
    <col min="15366" max="15366" width="15.1796875" style="1" customWidth="1"/>
    <col min="15367" max="15367" width="14.1796875" style="1" customWidth="1"/>
    <col min="15368" max="15368" width="13.81640625" style="1" customWidth="1"/>
    <col min="15369" max="15369" width="14.81640625" style="1" customWidth="1"/>
    <col min="15370" max="15370" width="13.1796875" style="1" bestFit="1" customWidth="1"/>
    <col min="15371" max="15610" width="8.90625" style="1"/>
    <col min="15611" max="15611" width="5.54296875" style="1" customWidth="1"/>
    <col min="15612" max="15612" width="21.54296875" style="1" customWidth="1"/>
    <col min="15613" max="15613" width="12.1796875" style="1" bestFit="1" customWidth="1"/>
    <col min="15614" max="15614" width="15.81640625" style="1" bestFit="1" customWidth="1"/>
    <col min="15615" max="15615" width="15.36328125" style="1" customWidth="1"/>
    <col min="15616" max="15616" width="15" style="1" customWidth="1"/>
    <col min="15617" max="15617" width="13" style="1" bestFit="1" customWidth="1"/>
    <col min="15618" max="15618" width="16.81640625" style="1" customWidth="1"/>
    <col min="15619" max="15619" width="15" style="1" customWidth="1"/>
    <col min="15620" max="15620" width="15.08984375" style="1" customWidth="1"/>
    <col min="15621" max="15621" width="12.36328125" style="1" customWidth="1"/>
    <col min="15622" max="15622" width="15.1796875" style="1" customWidth="1"/>
    <col min="15623" max="15623" width="14.1796875" style="1" customWidth="1"/>
    <col min="15624" max="15624" width="13.81640625" style="1" customWidth="1"/>
    <col min="15625" max="15625" width="14.81640625" style="1" customWidth="1"/>
    <col min="15626" max="15626" width="13.1796875" style="1" bestFit="1" customWidth="1"/>
    <col min="15627" max="15866" width="8.90625" style="1"/>
    <col min="15867" max="15867" width="5.54296875" style="1" customWidth="1"/>
    <col min="15868" max="15868" width="21.54296875" style="1" customWidth="1"/>
    <col min="15869" max="15869" width="12.1796875" style="1" bestFit="1" customWidth="1"/>
    <col min="15870" max="15870" width="15.81640625" style="1" bestFit="1" customWidth="1"/>
    <col min="15871" max="15871" width="15.36328125" style="1" customWidth="1"/>
    <col min="15872" max="15872" width="15" style="1" customWidth="1"/>
    <col min="15873" max="15873" width="13" style="1" bestFit="1" customWidth="1"/>
    <col min="15874" max="15874" width="16.81640625" style="1" customWidth="1"/>
    <col min="15875" max="15875" width="15" style="1" customWidth="1"/>
    <col min="15876" max="15876" width="15.08984375" style="1" customWidth="1"/>
    <col min="15877" max="15877" width="12.36328125" style="1" customWidth="1"/>
    <col min="15878" max="15878" width="15.1796875" style="1" customWidth="1"/>
    <col min="15879" max="15879" width="14.1796875" style="1" customWidth="1"/>
    <col min="15880" max="15880" width="13.81640625" style="1" customWidth="1"/>
    <col min="15881" max="15881" width="14.81640625" style="1" customWidth="1"/>
    <col min="15882" max="15882" width="13.1796875" style="1" bestFit="1" customWidth="1"/>
    <col min="15883" max="16122" width="8.90625" style="1"/>
    <col min="16123" max="16123" width="5.54296875" style="1" customWidth="1"/>
    <col min="16124" max="16124" width="21.54296875" style="1" customWidth="1"/>
    <col min="16125" max="16125" width="12.1796875" style="1" bestFit="1" customWidth="1"/>
    <col min="16126" max="16126" width="15.81640625" style="1" bestFit="1" customWidth="1"/>
    <col min="16127" max="16127" width="15.36328125" style="1" customWidth="1"/>
    <col min="16128" max="16128" width="15" style="1" customWidth="1"/>
    <col min="16129" max="16129" width="13" style="1" bestFit="1" customWidth="1"/>
    <col min="16130" max="16130" width="16.81640625" style="1" customWidth="1"/>
    <col min="16131" max="16131" width="15" style="1" customWidth="1"/>
    <col min="16132" max="16132" width="15.08984375" style="1" customWidth="1"/>
    <col min="16133" max="16133" width="12.36328125" style="1" customWidth="1"/>
    <col min="16134" max="16134" width="15.1796875" style="1" customWidth="1"/>
    <col min="16135" max="16135" width="14.1796875" style="1" customWidth="1"/>
    <col min="16136" max="16136" width="13.81640625" style="1" customWidth="1"/>
    <col min="16137" max="16137" width="14.81640625" style="1" customWidth="1"/>
    <col min="16138" max="16138" width="13.1796875" style="1" bestFit="1" customWidth="1"/>
    <col min="16139" max="16384" width="8.90625" style="1"/>
  </cols>
  <sheetData>
    <row r="1" spans="1:18" x14ac:dyDescent="0.35">
      <c r="A1" s="60" t="s">
        <v>38</v>
      </c>
      <c r="B1" s="60"/>
      <c r="C1" s="60"/>
      <c r="M1" s="56" t="s">
        <v>0</v>
      </c>
      <c r="N1" s="56"/>
      <c r="O1" s="56"/>
      <c r="P1" s="4"/>
    </row>
    <row r="3" spans="1:18" x14ac:dyDescent="0.35">
      <c r="A3" s="57" t="s">
        <v>17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"/>
    </row>
    <row r="5" spans="1:18" s="7" customFormat="1" ht="30" customHeight="1" x14ac:dyDescent="0.35">
      <c r="A5" s="58" t="s">
        <v>1</v>
      </c>
      <c r="B5" s="58" t="s">
        <v>2</v>
      </c>
      <c r="C5" s="59" t="s">
        <v>3</v>
      </c>
      <c r="D5" s="58" t="s">
        <v>4</v>
      </c>
      <c r="E5" s="58"/>
      <c r="F5" s="58"/>
      <c r="G5" s="58"/>
      <c r="H5" s="58" t="s">
        <v>5</v>
      </c>
      <c r="I5" s="58"/>
      <c r="J5" s="58"/>
      <c r="K5" s="58"/>
      <c r="L5" s="58"/>
      <c r="M5" s="58"/>
      <c r="N5" s="58"/>
      <c r="O5" s="58"/>
      <c r="P5" s="58"/>
      <c r="Q5" s="6"/>
    </row>
    <row r="6" spans="1:18" s="7" customFormat="1" ht="28" x14ac:dyDescent="0.35">
      <c r="A6" s="58"/>
      <c r="B6" s="58"/>
      <c r="C6" s="59"/>
      <c r="D6" s="8" t="s">
        <v>6</v>
      </c>
      <c r="E6" s="8" t="s">
        <v>7</v>
      </c>
      <c r="F6" s="8" t="s">
        <v>40</v>
      </c>
      <c r="G6" s="8" t="s">
        <v>39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  <c r="N6" s="8" t="s">
        <v>14</v>
      </c>
      <c r="O6" s="8" t="s">
        <v>15</v>
      </c>
      <c r="P6" s="8" t="s">
        <v>28</v>
      </c>
      <c r="Q6" s="6" t="s">
        <v>16</v>
      </c>
    </row>
    <row r="7" spans="1:18" s="25" customFormat="1" ht="63" customHeight="1" x14ac:dyDescent="0.35">
      <c r="A7" s="24">
        <v>1</v>
      </c>
      <c r="B7" s="9" t="s">
        <v>30</v>
      </c>
      <c r="C7" s="20">
        <v>3005</v>
      </c>
      <c r="D7" s="38">
        <f>SUM(E7:G7)</f>
        <v>17140904163.419998</v>
      </c>
      <c r="E7" s="38">
        <v>17140264643.419998</v>
      </c>
      <c r="F7" s="38">
        <v>639520</v>
      </c>
      <c r="G7" s="38">
        <v>0</v>
      </c>
      <c r="H7" s="38">
        <v>10269460300</v>
      </c>
      <c r="I7" s="38">
        <v>6068900800</v>
      </c>
      <c r="J7" s="38">
        <v>460096145</v>
      </c>
      <c r="K7" s="38">
        <v>155017000</v>
      </c>
      <c r="L7" s="38">
        <v>14752200</v>
      </c>
      <c r="M7" s="38"/>
      <c r="N7" s="38">
        <v>148480214.41999999</v>
      </c>
      <c r="O7" s="38">
        <v>24197504</v>
      </c>
      <c r="P7" s="38"/>
      <c r="Q7" s="11">
        <f>SUM(H7:P7)</f>
        <v>17140904163.42</v>
      </c>
      <c r="R7" s="17">
        <f>D7-Q7</f>
        <v>0</v>
      </c>
    </row>
    <row r="8" spans="1:18" s="25" customFormat="1" ht="63" customHeight="1" x14ac:dyDescent="0.35">
      <c r="A8" s="24">
        <v>2</v>
      </c>
      <c r="B8" s="9" t="s">
        <v>31</v>
      </c>
      <c r="C8" s="20">
        <v>3629</v>
      </c>
      <c r="D8" s="38">
        <f t="shared" ref="D8:D25" si="0">SUM(E8:G8)</f>
        <v>20163608113.319996</v>
      </c>
      <c r="E8" s="38">
        <v>20157367943.319996</v>
      </c>
      <c r="F8" s="38">
        <v>6240170</v>
      </c>
      <c r="G8" s="38">
        <v>0</v>
      </c>
      <c r="H8" s="38">
        <v>12390947700</v>
      </c>
      <c r="I8" s="38">
        <v>7065270800</v>
      </c>
      <c r="J8" s="38">
        <v>433257879.40000004</v>
      </c>
      <c r="K8" s="38">
        <v>160092200</v>
      </c>
      <c r="L8" s="38">
        <v>111000</v>
      </c>
      <c r="M8" s="38"/>
      <c r="N8" s="38">
        <v>104888081.92</v>
      </c>
      <c r="O8" s="38">
        <v>9040452</v>
      </c>
      <c r="P8" s="38"/>
      <c r="Q8" s="11">
        <f t="shared" ref="Q8:Q26" si="1">SUM(H8:P8)</f>
        <v>20163608113.32</v>
      </c>
      <c r="R8" s="17">
        <f t="shared" ref="R8:R26" si="2">D8-Q8</f>
        <v>0</v>
      </c>
    </row>
    <row r="9" spans="1:18" s="25" customFormat="1" ht="63" customHeight="1" x14ac:dyDescent="0.35">
      <c r="A9" s="24">
        <v>3</v>
      </c>
      <c r="B9" s="9" t="s">
        <v>29</v>
      </c>
      <c r="C9" s="20">
        <v>2547</v>
      </c>
      <c r="D9" s="38">
        <f t="shared" si="0"/>
        <v>60597572964.989807</v>
      </c>
      <c r="E9" s="38">
        <v>49849508265.920013</v>
      </c>
      <c r="F9" s="38">
        <v>5348528676.1199913</v>
      </c>
      <c r="G9" s="38">
        <v>5399536022.9498024</v>
      </c>
      <c r="H9" s="38">
        <v>6126639950</v>
      </c>
      <c r="I9" s="38">
        <v>8043350340</v>
      </c>
      <c r="J9" s="38">
        <v>20893505949.149982</v>
      </c>
      <c r="K9" s="38">
        <v>508527500</v>
      </c>
      <c r="L9" s="38">
        <v>6685403354</v>
      </c>
      <c r="M9" s="38"/>
      <c r="N9" s="38">
        <v>16378153295.840006</v>
      </c>
      <c r="O9" s="38">
        <v>1961992576</v>
      </c>
      <c r="P9" s="38"/>
      <c r="Q9" s="11">
        <f t="shared" si="1"/>
        <v>60597572964.989983</v>
      </c>
      <c r="R9" s="17">
        <f t="shared" si="2"/>
        <v>-1.7547607421875E-4</v>
      </c>
    </row>
    <row r="10" spans="1:18" ht="69" customHeight="1" x14ac:dyDescent="0.35">
      <c r="A10" s="24">
        <v>4</v>
      </c>
      <c r="B10" s="9" t="s">
        <v>20</v>
      </c>
      <c r="C10" s="10">
        <v>1541</v>
      </c>
      <c r="D10" s="38">
        <f t="shared" si="0"/>
        <v>43070733342</v>
      </c>
      <c r="E10" s="39">
        <f>H10+I10+J10+K10+L10+N10+O10</f>
        <v>41609759543</v>
      </c>
      <c r="F10" s="39">
        <v>267154944</v>
      </c>
      <c r="G10" s="39">
        <f>114937427+1078881428</f>
        <v>1193818855</v>
      </c>
      <c r="H10" s="39">
        <v>5445656100</v>
      </c>
      <c r="I10" s="39">
        <f>10378225521+1255511468</f>
        <v>11633736989</v>
      </c>
      <c r="J10" s="39">
        <v>14318557579</v>
      </c>
      <c r="K10" s="39">
        <v>570390799</v>
      </c>
      <c r="L10" s="39">
        <v>3927371562</v>
      </c>
      <c r="M10" s="39"/>
      <c r="N10" s="39">
        <v>3843351014</v>
      </c>
      <c r="O10" s="39">
        <v>1870695500</v>
      </c>
      <c r="P10" s="40">
        <f>F10+G10</f>
        <v>1460973799</v>
      </c>
      <c r="Q10" s="11">
        <f t="shared" si="1"/>
        <v>43070733342</v>
      </c>
      <c r="R10" s="17">
        <f t="shared" si="2"/>
        <v>0</v>
      </c>
    </row>
    <row r="11" spans="1:18" ht="69" customHeight="1" x14ac:dyDescent="0.35">
      <c r="A11" s="24">
        <v>5</v>
      </c>
      <c r="B11" s="9" t="s">
        <v>24</v>
      </c>
      <c r="C11" s="10">
        <v>3943</v>
      </c>
      <c r="D11" s="38">
        <f t="shared" si="0"/>
        <v>29940358383</v>
      </c>
      <c r="E11" s="39">
        <f>H11+I11+J11+K11+L11+N11+O11</f>
        <v>29940358383</v>
      </c>
      <c r="F11" s="39"/>
      <c r="G11" s="39"/>
      <c r="H11" s="39">
        <v>14201855700</v>
      </c>
      <c r="I11" s="39">
        <f>8491458622+4100617699</f>
        <v>12592076321</v>
      </c>
      <c r="J11" s="39">
        <v>1841279837</v>
      </c>
      <c r="K11" s="39">
        <f>22102700+348080600</f>
        <v>370183300</v>
      </c>
      <c r="L11" s="39">
        <v>501662488</v>
      </c>
      <c r="M11" s="39"/>
      <c r="N11" s="39">
        <v>154418737</v>
      </c>
      <c r="O11" s="39">
        <v>278882000</v>
      </c>
      <c r="P11" s="40">
        <f t="shared" ref="P11:P15" si="3">F11+G11</f>
        <v>0</v>
      </c>
      <c r="Q11" s="11">
        <f t="shared" si="1"/>
        <v>29940358383</v>
      </c>
      <c r="R11" s="17">
        <f t="shared" si="2"/>
        <v>0</v>
      </c>
    </row>
    <row r="12" spans="1:18" s="13" customFormat="1" ht="69" customHeight="1" x14ac:dyDescent="0.35">
      <c r="A12" s="24">
        <v>6</v>
      </c>
      <c r="B12" s="2" t="s">
        <v>19</v>
      </c>
      <c r="C12" s="12">
        <v>5792</v>
      </c>
      <c r="D12" s="38">
        <f t="shared" si="0"/>
        <v>27580946657</v>
      </c>
      <c r="E12" s="41">
        <v>27580946657</v>
      </c>
      <c r="F12" s="41"/>
      <c r="G12" s="41"/>
      <c r="H12" s="41">
        <v>12559838600</v>
      </c>
      <c r="I12" s="41">
        <v>6649586700</v>
      </c>
      <c r="J12" s="41">
        <v>249916209</v>
      </c>
      <c r="K12" s="41">
        <v>1679500</v>
      </c>
      <c r="L12" s="41">
        <v>1570800</v>
      </c>
      <c r="M12" s="41">
        <v>0</v>
      </c>
      <c r="N12" s="41">
        <v>95994848</v>
      </c>
      <c r="O12" s="41">
        <v>8022360000</v>
      </c>
      <c r="P12" s="40">
        <f t="shared" si="3"/>
        <v>0</v>
      </c>
      <c r="Q12" s="11">
        <f t="shared" si="1"/>
        <v>27580946657</v>
      </c>
      <c r="R12" s="17">
        <f t="shared" si="2"/>
        <v>0</v>
      </c>
    </row>
    <row r="13" spans="1:18" s="23" customFormat="1" ht="69" customHeight="1" x14ac:dyDescent="0.35">
      <c r="A13" s="24">
        <v>7</v>
      </c>
      <c r="B13" s="22" t="s">
        <v>18</v>
      </c>
      <c r="C13" s="12">
        <v>943</v>
      </c>
      <c r="D13" s="38">
        <f t="shared" si="0"/>
        <v>10594781114</v>
      </c>
      <c r="E13" s="42">
        <v>10594781114</v>
      </c>
      <c r="F13" s="42"/>
      <c r="G13" s="42"/>
      <c r="H13" s="43">
        <v>2520212500</v>
      </c>
      <c r="I13" s="43">
        <v>2264224100</v>
      </c>
      <c r="J13" s="43">
        <v>2932442046</v>
      </c>
      <c r="K13" s="43">
        <v>10242000</v>
      </c>
      <c r="L13" s="43">
        <v>92560500</v>
      </c>
      <c r="M13" s="43">
        <v>1147121832</v>
      </c>
      <c r="N13" s="43">
        <v>0</v>
      </c>
      <c r="O13" s="43">
        <v>399618136</v>
      </c>
      <c r="P13" s="43">
        <v>1228360000</v>
      </c>
      <c r="Q13" s="11">
        <f t="shared" si="1"/>
        <v>10594781114</v>
      </c>
      <c r="R13" s="17">
        <f t="shared" si="2"/>
        <v>0</v>
      </c>
    </row>
    <row r="14" spans="1:18" s="28" customFormat="1" ht="69" customHeight="1" x14ac:dyDescent="0.35">
      <c r="A14" s="24">
        <v>8</v>
      </c>
      <c r="B14" s="19" t="s">
        <v>25</v>
      </c>
      <c r="C14" s="20">
        <v>947</v>
      </c>
      <c r="D14" s="38">
        <f t="shared" si="0"/>
        <v>10561108522</v>
      </c>
      <c r="E14" s="44">
        <v>10046024247</v>
      </c>
      <c r="F14" s="44">
        <v>287000955</v>
      </c>
      <c r="G14" s="44">
        <v>228083320</v>
      </c>
      <c r="H14" s="44">
        <v>1875690500</v>
      </c>
      <c r="I14" s="44">
        <v>2282528120</v>
      </c>
      <c r="J14" s="44">
        <v>2067485510</v>
      </c>
      <c r="K14" s="44">
        <v>46948460</v>
      </c>
      <c r="L14" s="44">
        <v>1321625165</v>
      </c>
      <c r="M14" s="44">
        <v>90781780</v>
      </c>
      <c r="N14" s="44">
        <v>2347107545</v>
      </c>
      <c r="O14" s="44">
        <v>13857167</v>
      </c>
      <c r="P14" s="44">
        <v>515084275</v>
      </c>
      <c r="Q14" s="11">
        <f t="shared" si="1"/>
        <v>10561108522</v>
      </c>
      <c r="R14" s="17">
        <f t="shared" si="2"/>
        <v>0</v>
      </c>
    </row>
    <row r="15" spans="1:18" s="25" customFormat="1" ht="69" customHeight="1" x14ac:dyDescent="0.35">
      <c r="A15" s="24">
        <v>9</v>
      </c>
      <c r="B15" s="9" t="s">
        <v>26</v>
      </c>
      <c r="C15" s="18">
        <v>729</v>
      </c>
      <c r="D15" s="38">
        <f t="shared" si="0"/>
        <v>13610542879.276024</v>
      </c>
      <c r="E15" s="38">
        <f>+SUM(H15:O15)</f>
        <v>13610542879.276024</v>
      </c>
      <c r="F15" s="45">
        <v>0</v>
      </c>
      <c r="G15" s="45">
        <v>0</v>
      </c>
      <c r="H15" s="45">
        <v>0</v>
      </c>
      <c r="I15" s="38">
        <v>13044633500</v>
      </c>
      <c r="J15" s="38">
        <v>514265220.2760241</v>
      </c>
      <c r="K15" s="38">
        <v>29982700</v>
      </c>
      <c r="L15" s="45">
        <v>0</v>
      </c>
      <c r="M15" s="45">
        <v>0</v>
      </c>
      <c r="N15" s="38">
        <v>21661459</v>
      </c>
      <c r="O15" s="45">
        <v>0</v>
      </c>
      <c r="P15" s="40">
        <f t="shared" si="3"/>
        <v>0</v>
      </c>
      <c r="Q15" s="11">
        <f t="shared" si="1"/>
        <v>13610542879.276024</v>
      </c>
      <c r="R15" s="17">
        <f t="shared" si="2"/>
        <v>0</v>
      </c>
    </row>
    <row r="16" spans="1:18" s="28" customFormat="1" ht="69" customHeight="1" x14ac:dyDescent="0.35">
      <c r="A16" s="35">
        <v>10</v>
      </c>
      <c r="B16" s="27" t="s">
        <v>35</v>
      </c>
      <c r="C16" s="29">
        <v>1790</v>
      </c>
      <c r="D16" s="38">
        <f t="shared" si="0"/>
        <v>9873516462.2799988</v>
      </c>
      <c r="E16" s="46">
        <v>9873516462.2799988</v>
      </c>
      <c r="F16" s="46"/>
      <c r="G16" s="46">
        <v>0</v>
      </c>
      <c r="H16" s="46">
        <v>5051692890</v>
      </c>
      <c r="I16" s="46">
        <v>4060382249.3799982</v>
      </c>
      <c r="J16" s="46">
        <v>742405819.88999999</v>
      </c>
      <c r="K16" s="46">
        <v>0</v>
      </c>
      <c r="L16" s="46">
        <v>0</v>
      </c>
      <c r="M16" s="46">
        <v>0</v>
      </c>
      <c r="N16" s="46">
        <v>19035503.009999998</v>
      </c>
      <c r="O16" s="46"/>
      <c r="P16" s="46"/>
      <c r="Q16" s="36">
        <f t="shared" si="1"/>
        <v>9873516462.2799969</v>
      </c>
      <c r="R16" s="21">
        <f t="shared" si="2"/>
        <v>0</v>
      </c>
    </row>
    <row r="17" spans="1:18" s="28" customFormat="1" ht="69" customHeight="1" x14ac:dyDescent="0.35">
      <c r="A17" s="24">
        <v>11</v>
      </c>
      <c r="B17" s="27" t="s">
        <v>37</v>
      </c>
      <c r="C17" s="30">
        <v>2796</v>
      </c>
      <c r="D17" s="47">
        <f>SUM(E17:G17)</f>
        <v>16078479976</v>
      </c>
      <c r="E17" s="47">
        <f>17334692270-1267640000</f>
        <v>16067052270</v>
      </c>
      <c r="F17" s="47">
        <f>'[1]Điều trị (2)'!$E$14</f>
        <v>11427706</v>
      </c>
      <c r="G17" s="47"/>
      <c r="H17" s="47">
        <v>6610617200</v>
      </c>
      <c r="I17" s="47">
        <v>5984048700</v>
      </c>
      <c r="J17" s="47">
        <v>350804666</v>
      </c>
      <c r="K17" s="47">
        <f>'[1]Điều trị (2)'!$L$14</f>
        <v>32107500</v>
      </c>
      <c r="L17" s="47">
        <f>'[1]Điều trị (2)'!$P$14</f>
        <v>1615000</v>
      </c>
      <c r="M17" s="47"/>
      <c r="N17" s="47">
        <f>'[1]Điều trị (2)'!$N$14</f>
        <v>40587204.470000006</v>
      </c>
      <c r="O17" s="47">
        <f>6552000+3040720000</f>
        <v>3047272000</v>
      </c>
      <c r="P17" s="47">
        <v>11427706</v>
      </c>
      <c r="Q17" s="21">
        <f t="shared" si="1"/>
        <v>16078479976.469999</v>
      </c>
      <c r="R17" s="21">
        <f t="shared" si="2"/>
        <v>-0.46999931335449219</v>
      </c>
    </row>
    <row r="18" spans="1:18" s="34" customFormat="1" ht="69" customHeight="1" x14ac:dyDescent="0.35">
      <c r="A18" s="24">
        <v>12</v>
      </c>
      <c r="B18" s="29" t="s">
        <v>36</v>
      </c>
      <c r="C18" s="31">
        <v>6139</v>
      </c>
      <c r="D18" s="47">
        <f>SUM(E18:G18)</f>
        <v>11344554369</v>
      </c>
      <c r="E18" s="47">
        <v>10728812542</v>
      </c>
      <c r="F18" s="47">
        <v>203036155</v>
      </c>
      <c r="G18" s="47">
        <v>412705672</v>
      </c>
      <c r="H18" s="47">
        <v>4040845450</v>
      </c>
      <c r="I18" s="47">
        <v>3450031700</v>
      </c>
      <c r="J18" s="47">
        <v>555330112</v>
      </c>
      <c r="K18" s="47">
        <v>51906400</v>
      </c>
      <c r="L18" s="47">
        <v>217825700</v>
      </c>
      <c r="M18" s="47">
        <v>0</v>
      </c>
      <c r="N18" s="47">
        <v>187099419</v>
      </c>
      <c r="O18" s="47">
        <v>2225773761</v>
      </c>
      <c r="P18" s="48">
        <v>615741827</v>
      </c>
      <c r="Q18" s="33">
        <f t="shared" si="1"/>
        <v>11344554369</v>
      </c>
      <c r="R18" s="33">
        <f t="shared" si="2"/>
        <v>0</v>
      </c>
    </row>
    <row r="19" spans="1:18" s="3" customFormat="1" ht="69" customHeight="1" x14ac:dyDescent="0.35">
      <c r="A19" s="24">
        <v>13</v>
      </c>
      <c r="B19" s="19" t="s">
        <v>21</v>
      </c>
      <c r="C19" s="37">
        <v>1138</v>
      </c>
      <c r="D19" s="49">
        <f t="shared" si="0"/>
        <v>5068720879.1200008</v>
      </c>
      <c r="E19" s="49">
        <v>5056119570.0800009</v>
      </c>
      <c r="F19" s="49">
        <v>1499529.6</v>
      </c>
      <c r="G19" s="49">
        <v>11101779.440000001</v>
      </c>
      <c r="H19" s="50">
        <v>2448294600</v>
      </c>
      <c r="I19" s="50">
        <v>2348155800</v>
      </c>
      <c r="J19" s="49">
        <v>222382300.83000001</v>
      </c>
      <c r="K19" s="49">
        <v>32176800</v>
      </c>
      <c r="L19" s="49">
        <v>0</v>
      </c>
      <c r="M19" s="49">
        <v>0</v>
      </c>
      <c r="N19" s="49">
        <v>5110069.25</v>
      </c>
      <c r="O19" s="49">
        <v>0</v>
      </c>
      <c r="P19" s="49">
        <v>12601309.039999999</v>
      </c>
      <c r="Q19" s="11">
        <f t="shared" si="1"/>
        <v>5068720879.1199999</v>
      </c>
      <c r="R19" s="17">
        <f t="shared" si="2"/>
        <v>0</v>
      </c>
    </row>
    <row r="20" spans="1:18" ht="69" customHeight="1" x14ac:dyDescent="0.35">
      <c r="A20" s="24">
        <v>14</v>
      </c>
      <c r="B20" s="32" t="s">
        <v>27</v>
      </c>
      <c r="C20" s="27">
        <v>162</v>
      </c>
      <c r="D20" s="46">
        <v>1300667906</v>
      </c>
      <c r="E20" s="46">
        <v>1300667906</v>
      </c>
      <c r="F20" s="46">
        <v>0</v>
      </c>
      <c r="G20" s="46">
        <v>0</v>
      </c>
      <c r="H20" s="46">
        <v>474485600</v>
      </c>
      <c r="I20" s="46">
        <v>620362600</v>
      </c>
      <c r="J20" s="46">
        <v>123175441</v>
      </c>
      <c r="K20" s="46">
        <v>14627700</v>
      </c>
      <c r="L20" s="46">
        <v>62399000</v>
      </c>
      <c r="M20" s="46">
        <v>623200</v>
      </c>
      <c r="N20" s="46">
        <v>4994365</v>
      </c>
      <c r="O20" s="46"/>
      <c r="P20" s="46"/>
      <c r="Q20" s="17">
        <f t="shared" si="1"/>
        <v>1300667906</v>
      </c>
      <c r="R20" s="17">
        <f t="shared" si="2"/>
        <v>0</v>
      </c>
    </row>
    <row r="21" spans="1:18" s="3" customFormat="1" ht="69" customHeight="1" x14ac:dyDescent="0.35">
      <c r="A21" s="24">
        <v>15</v>
      </c>
      <c r="B21" s="27" t="s">
        <v>22</v>
      </c>
      <c r="C21" s="26">
        <v>4265</v>
      </c>
      <c r="D21" s="50">
        <f t="shared" si="0"/>
        <v>12079883833</v>
      </c>
      <c r="E21" s="50">
        <v>12079883833</v>
      </c>
      <c r="F21" s="50"/>
      <c r="G21" s="50"/>
      <c r="H21" s="51">
        <v>10100220940</v>
      </c>
      <c r="I21" s="50">
        <v>997289200</v>
      </c>
      <c r="J21" s="50">
        <v>594749238</v>
      </c>
      <c r="K21" s="50">
        <v>241546000</v>
      </c>
      <c r="L21" s="50">
        <v>7341400</v>
      </c>
      <c r="M21" s="50"/>
      <c r="N21" s="50">
        <v>13298080</v>
      </c>
      <c r="O21" s="50">
        <v>125438975</v>
      </c>
      <c r="P21" s="52">
        <f>F20+G20</f>
        <v>0</v>
      </c>
      <c r="Q21" s="11">
        <f t="shared" si="1"/>
        <v>12079883833</v>
      </c>
      <c r="R21" s="17">
        <f t="shared" si="2"/>
        <v>0</v>
      </c>
    </row>
    <row r="22" spans="1:18" ht="69" customHeight="1" x14ac:dyDescent="0.35">
      <c r="A22" s="24">
        <v>16</v>
      </c>
      <c r="B22" s="32" t="s">
        <v>23</v>
      </c>
      <c r="C22" s="26">
        <v>5516</v>
      </c>
      <c r="D22" s="47">
        <f>E22+G22</f>
        <v>20760931572</v>
      </c>
      <c r="E22" s="47">
        <v>20669132482</v>
      </c>
      <c r="F22" s="47"/>
      <c r="G22" s="47">
        <v>91799090</v>
      </c>
      <c r="H22" s="47">
        <v>968715000</v>
      </c>
      <c r="I22" s="47">
        <v>19554488366</v>
      </c>
      <c r="J22" s="47">
        <v>205429606</v>
      </c>
      <c r="K22" s="47">
        <v>3696600</v>
      </c>
      <c r="L22" s="47">
        <v>0</v>
      </c>
      <c r="M22" s="47">
        <v>0</v>
      </c>
      <c r="N22" s="47">
        <v>0</v>
      </c>
      <c r="O22" s="47">
        <v>28602000</v>
      </c>
      <c r="P22" s="48"/>
      <c r="Q22" s="17">
        <f t="shared" si="1"/>
        <v>20760931572</v>
      </c>
      <c r="R22" s="17">
        <f t="shared" si="2"/>
        <v>0</v>
      </c>
    </row>
    <row r="23" spans="1:18" s="3" customFormat="1" ht="69" customHeight="1" x14ac:dyDescent="0.35">
      <c r="A23" s="24">
        <v>17</v>
      </c>
      <c r="B23" s="19" t="s">
        <v>32</v>
      </c>
      <c r="C23" s="20">
        <v>1079</v>
      </c>
      <c r="D23" s="38">
        <f>E23</f>
        <v>2622887799</v>
      </c>
      <c r="E23" s="38">
        <f>SUM(H23:O23)</f>
        <v>2622887799</v>
      </c>
      <c r="F23" s="38">
        <v>0</v>
      </c>
      <c r="G23" s="38">
        <v>0</v>
      </c>
      <c r="H23" s="38">
        <v>2603115400</v>
      </c>
      <c r="I23" s="38">
        <v>1003200</v>
      </c>
      <c r="J23" s="38">
        <v>10498763</v>
      </c>
      <c r="K23" s="38">
        <v>65600</v>
      </c>
      <c r="L23" s="38">
        <v>494700</v>
      </c>
      <c r="M23" s="38"/>
      <c r="N23" s="38">
        <v>1640440</v>
      </c>
      <c r="O23" s="38">
        <v>6069696</v>
      </c>
      <c r="P23" s="40">
        <v>0</v>
      </c>
      <c r="Q23" s="11">
        <f t="shared" si="1"/>
        <v>2622887799</v>
      </c>
      <c r="R23" s="17">
        <f t="shared" si="2"/>
        <v>0</v>
      </c>
    </row>
    <row r="24" spans="1:18" ht="63.65" customHeight="1" x14ac:dyDescent="0.35">
      <c r="A24" s="24">
        <v>18</v>
      </c>
      <c r="B24" s="19" t="s">
        <v>33</v>
      </c>
      <c r="C24" s="20">
        <v>11</v>
      </c>
      <c r="D24" s="38">
        <v>43742922</v>
      </c>
      <c r="E24" s="38">
        <f>D24-F24</f>
        <v>37370312</v>
      </c>
      <c r="F24" s="38">
        <v>6372610</v>
      </c>
      <c r="G24" s="38">
        <v>0</v>
      </c>
      <c r="H24" s="38">
        <v>23406000</v>
      </c>
      <c r="I24" s="38">
        <v>2907840</v>
      </c>
      <c r="J24" s="38">
        <f>29427+268635+725263+631392+3144899+504534+386131+1036596+1342569+141786+4560055-4957848</f>
        <v>7813439</v>
      </c>
      <c r="K24" s="38">
        <v>582360</v>
      </c>
      <c r="L24" s="38">
        <v>105520</v>
      </c>
      <c r="M24" s="38"/>
      <c r="N24" s="38">
        <f>8914+30705+69805+74827+165374+67987+42316+106136+102336+94629+287434</f>
        <v>1050463</v>
      </c>
      <c r="O24" s="38">
        <f>4957848+2919452</f>
        <v>7877300</v>
      </c>
      <c r="P24" s="53">
        <f>F23+G23</f>
        <v>0</v>
      </c>
      <c r="Q24" s="11">
        <f t="shared" si="1"/>
        <v>43742922</v>
      </c>
      <c r="R24" s="17">
        <f t="shared" si="2"/>
        <v>0</v>
      </c>
    </row>
    <row r="25" spans="1:18" s="3" customFormat="1" ht="63.65" customHeight="1" x14ac:dyDescent="0.35">
      <c r="A25" s="24">
        <v>19</v>
      </c>
      <c r="B25" s="19" t="s">
        <v>34</v>
      </c>
      <c r="C25" s="20">
        <v>2751</v>
      </c>
      <c r="D25" s="49">
        <f t="shared" si="0"/>
        <v>6822529384.5600014</v>
      </c>
      <c r="E25" s="49">
        <f>+H25+I25+K25+J25+L25+M25+N25</f>
        <v>6822529384.5600014</v>
      </c>
      <c r="F25" s="49"/>
      <c r="G25" s="49"/>
      <c r="H25" s="38">
        <v>5735782500</v>
      </c>
      <c r="I25" s="38">
        <v>690535600</v>
      </c>
      <c r="J25" s="49">
        <v>255687324.56000173</v>
      </c>
      <c r="K25" s="38">
        <v>43427000</v>
      </c>
      <c r="L25" s="54">
        <v>52740900</v>
      </c>
      <c r="M25" s="38"/>
      <c r="N25" s="38">
        <v>44356060</v>
      </c>
      <c r="O25" s="49">
        <v>0</v>
      </c>
      <c r="P25" s="53">
        <v>0</v>
      </c>
      <c r="Q25" s="11">
        <f t="shared" si="1"/>
        <v>6822529384.5600014</v>
      </c>
      <c r="R25" s="17">
        <f t="shared" si="2"/>
        <v>0</v>
      </c>
    </row>
    <row r="26" spans="1:18" s="16" customFormat="1" ht="63.65" customHeight="1" x14ac:dyDescent="0.35">
      <c r="A26" s="8"/>
      <c r="B26" s="14" t="s">
        <v>6</v>
      </c>
      <c r="C26" s="15">
        <f>SUM(C10:C25)</f>
        <v>39542</v>
      </c>
      <c r="D26" s="55">
        <f t="shared" ref="D26:P26" si="4">SUM(D10:D25)</f>
        <v>221354386000.23602</v>
      </c>
      <c r="E26" s="55">
        <f t="shared" si="4"/>
        <v>218640385384.19601</v>
      </c>
      <c r="F26" s="55">
        <f t="shared" si="4"/>
        <v>776491899.60000002</v>
      </c>
      <c r="G26" s="55">
        <f t="shared" si="4"/>
        <v>1937508716.4400001</v>
      </c>
      <c r="H26" s="55">
        <f t="shared" si="4"/>
        <v>74660428980</v>
      </c>
      <c r="I26" s="55">
        <f t="shared" si="4"/>
        <v>86175990985.380005</v>
      </c>
      <c r="J26" s="55">
        <f t="shared" si="4"/>
        <v>24992223111.556026</v>
      </c>
      <c r="K26" s="55">
        <f t="shared" si="4"/>
        <v>1449562719</v>
      </c>
      <c r="L26" s="55">
        <f t="shared" si="4"/>
        <v>6187312735</v>
      </c>
      <c r="M26" s="55">
        <f t="shared" si="4"/>
        <v>1238526812</v>
      </c>
      <c r="N26" s="55">
        <f t="shared" si="4"/>
        <v>6779705206.7300005</v>
      </c>
      <c r="O26" s="55">
        <f t="shared" si="4"/>
        <v>16026446535</v>
      </c>
      <c r="P26" s="55">
        <f t="shared" si="4"/>
        <v>3844188916.04</v>
      </c>
      <c r="Q26" s="11">
        <f t="shared" si="1"/>
        <v>221354386000.70605</v>
      </c>
      <c r="R26" s="17">
        <f t="shared" si="2"/>
        <v>-0.47003173828125</v>
      </c>
    </row>
  </sheetData>
  <mergeCells count="8">
    <mergeCell ref="M1:O1"/>
    <mergeCell ref="A3:O3"/>
    <mergeCell ref="A5:A6"/>
    <mergeCell ref="B5:B6"/>
    <mergeCell ref="C5:C6"/>
    <mergeCell ref="D5:G5"/>
    <mergeCell ref="H5:P5"/>
    <mergeCell ref="A1:C1"/>
  </mergeCells>
  <phoneticPr fontId="11" type="noConversion"/>
  <pageMargins left="0.31" right="0.17" top="0.75" bottom="0.39" header="0.3" footer="0.3"/>
  <pageSetup scale="55" orientation="landscape" r:id="rId1"/>
  <headerFooter>
    <oddFooter>Page 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96C51E-F432-4267-BE28-6774E0DFD227}"/>
</file>

<file path=customXml/itemProps2.xml><?xml version="1.0" encoding="utf-8"?>
<ds:datastoreItem xmlns:ds="http://schemas.openxmlformats.org/officeDocument/2006/customXml" ds:itemID="{5E8823F5-1CD6-43E4-AAC5-8EB9B36734D9}"/>
</file>

<file path=customXml/itemProps3.xml><?xml version="1.0" encoding="utf-8"?>
<ds:datastoreItem xmlns:ds="http://schemas.openxmlformats.org/officeDocument/2006/customXml" ds:itemID="{9C1CBAA4-17A9-4A74-84E9-050BA2C0DD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Điều trị</vt:lpstr>
      <vt:lpstr>'Điều trị'!Print_Titles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Thao Doan</cp:lastModifiedBy>
  <cp:lastPrinted>2022-03-18T09:01:24Z</cp:lastPrinted>
  <dcterms:created xsi:type="dcterms:W3CDTF">2022-03-14T03:54:58Z</dcterms:created>
  <dcterms:modified xsi:type="dcterms:W3CDTF">2023-10-13T07:24:14Z</dcterms:modified>
</cp:coreProperties>
</file>