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V thống kê đối tượng ưu tiên lần 3\"/>
    </mc:Choice>
  </mc:AlternateContent>
  <bookViews>
    <workbookView xWindow="0" yWindow="0" windowWidth="19200" windowHeight="11490"/>
  </bookViews>
  <sheets>
    <sheet name="UBND tinh dang ky" sheetId="13" r:id="rId1"/>
    <sheet name="Phu luc" sheetId="11" r:id="rId2"/>
    <sheet name="Cơ sở tiêm chủng" sheetId="12" r:id="rId3"/>
  </sheets>
  <definedNames>
    <definedName name="_xlnm.Print_Area" localSheetId="2">'Cơ sở tiêm chủng'!$A$1:$L$23</definedName>
    <definedName name="_xlnm.Print_Titles" localSheetId="0">'UBND tinh dang ky'!$3:$4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13" l="1"/>
  <c r="E38" i="13"/>
  <c r="C38" i="13"/>
  <c r="D34" i="13"/>
  <c r="E34" i="13"/>
  <c r="D31" i="13"/>
  <c r="D24" i="13"/>
  <c r="D7" i="13"/>
  <c r="E7" i="13"/>
  <c r="C41" i="13"/>
  <c r="C37" i="13"/>
  <c r="C35" i="13"/>
  <c r="C34" i="13" s="1"/>
  <c r="E33" i="13"/>
  <c r="C32" i="13"/>
  <c r="C30" i="13"/>
  <c r="C29" i="13"/>
  <c r="C28" i="13"/>
  <c r="E27" i="13"/>
  <c r="E26" i="13"/>
  <c r="C26" i="13" s="1"/>
  <c r="C25" i="13"/>
  <c r="C23" i="13"/>
  <c r="C22" i="13"/>
  <c r="C21" i="13"/>
  <c r="C20" i="13"/>
  <c r="C19" i="13"/>
  <c r="C18" i="13"/>
  <c r="C17" i="13"/>
  <c r="C16" i="13"/>
  <c r="C15" i="13"/>
  <c r="C14" i="13"/>
  <c r="C13" i="13"/>
  <c r="C12" i="13"/>
  <c r="C11" i="13"/>
  <c r="C10" i="13"/>
  <c r="C8" i="13"/>
  <c r="C7" i="13" l="1"/>
  <c r="C27" i="13"/>
  <c r="C24" i="13" s="1"/>
  <c r="E24" i="13"/>
  <c r="E31" i="13"/>
  <c r="C33" i="13"/>
  <c r="C31" i="13" s="1"/>
  <c r="E42" i="13" l="1"/>
  <c r="C42" i="13"/>
  <c r="M23" i="12"/>
  <c r="N23" i="12"/>
  <c r="K11" i="12"/>
  <c r="L11" i="12" s="1"/>
  <c r="K12" i="12"/>
  <c r="K13" i="12"/>
  <c r="L13" i="12" s="1"/>
  <c r="K14" i="12"/>
  <c r="L14" i="12" s="1"/>
  <c r="K15" i="12"/>
  <c r="L15" i="12" s="1"/>
  <c r="K16" i="12"/>
  <c r="L16" i="12" s="1"/>
  <c r="K17" i="12"/>
  <c r="L17" i="12" s="1"/>
  <c r="K18" i="12"/>
  <c r="L18" i="12" s="1"/>
  <c r="K19" i="12"/>
  <c r="L19" i="12" s="1"/>
  <c r="K20" i="12"/>
  <c r="L20" i="12" s="1"/>
  <c r="K21" i="12"/>
  <c r="L21" i="12" s="1"/>
  <c r="K22" i="12"/>
  <c r="L22" i="12" s="1"/>
  <c r="K23" i="12" l="1"/>
  <c r="L12" i="12"/>
  <c r="L23" i="12"/>
  <c r="J23" i="12"/>
  <c r="I23" i="12"/>
  <c r="H23" i="12"/>
  <c r="G23" i="12"/>
  <c r="F23" i="12"/>
  <c r="E23" i="12"/>
  <c r="D23" i="12"/>
  <c r="C23" i="12"/>
</calcChain>
</file>

<file path=xl/sharedStrings.xml><?xml version="1.0" encoding="utf-8"?>
<sst xmlns="http://schemas.openxmlformats.org/spreadsheetml/2006/main" count="145" uniqueCount="109">
  <si>
    <t>STT</t>
  </si>
  <si>
    <t>Ghi chú</t>
  </si>
  <si>
    <t>Người trên 65 tuổi</t>
  </si>
  <si>
    <t>Lực lượng tuyến đầu phòng, chống dịch</t>
  </si>
  <si>
    <t>1.1.</t>
  </si>
  <si>
    <t>Người làm việc trong các cơ sở y tế</t>
  </si>
  <si>
    <t>1.2.</t>
  </si>
  <si>
    <t xml:space="preserve">Người tham gia phòng chống dịch </t>
  </si>
  <si>
    <t>Thành viên Ban chỉ đạo phòng, chống dịch các cấp</t>
  </si>
  <si>
    <t>Người làm việc ở các khu cách ly</t>
  </si>
  <si>
    <t>Người làm nhiệm vụ truy vết, điều tra dịch tễ</t>
  </si>
  <si>
    <t>Tổ COVID-19 dựa vào cộng đồng</t>
  </si>
  <si>
    <t>Tình nguyện viên</t>
  </si>
  <si>
    <t>Phóng viên</t>
  </si>
  <si>
    <t>…</t>
  </si>
  <si>
    <t>Nhân viên, cán bộ ngoại giao của Việt Nam được cử đi nước ngoài</t>
  </si>
  <si>
    <t>Hải quan, cán bộ làm công tác xuất nhập cảnh</t>
  </si>
  <si>
    <t>Người thân của cán bộ ngoại giao chuẩn bị đi công tác nhiệm kỳ</t>
  </si>
  <si>
    <t>Cán bộ trực tiếp tham gia đón các đoàn khách của Chính phủ và đón người Việt Nam từ nước ngoài về</t>
  </si>
  <si>
    <t>Đoàn Ngoại giao và các tổ chức thuộc hệ thống Liên hợp quốc tại Việt Nam.</t>
  </si>
  <si>
    <t>Người cung cấp dịch vụ thiết yếu</t>
  </si>
  <si>
    <t>Hàng không</t>
  </si>
  <si>
    <t>Vận tải</t>
  </si>
  <si>
    <t>Du lịch</t>
  </si>
  <si>
    <t>Dịch vụ điện</t>
  </si>
  <si>
    <t>Dịch vụ nước</t>
  </si>
  <si>
    <t>Giáo viên, người làm việc tại các cơ sở giáo dục, đào tạo</t>
  </si>
  <si>
    <t>Người làm việc tại các cơ quan, đơn vị hành chính thường xuyên tiếp xúc với nhiều người</t>
  </si>
  <si>
    <t>Người mắc các bệnh mạn tính</t>
  </si>
  <si>
    <t>Người sinh sống tại các vùng có dịch</t>
  </si>
  <si>
    <t>Người nghèo</t>
  </si>
  <si>
    <t>Các đối tượng chính sách xã hội</t>
  </si>
  <si>
    <t>Người được cơ quan nhà nước có thẩm quyền cử đi công tác, học tập, lao động ở nước ngoài</t>
  </si>
  <si>
    <t>-</t>
  </si>
  <si>
    <t>2.1.</t>
  </si>
  <si>
    <t>2.2.</t>
  </si>
  <si>
    <t>2.4.</t>
  </si>
  <si>
    <t>2.3.</t>
  </si>
  <si>
    <t>2.5.</t>
  </si>
  <si>
    <t>3.1.</t>
  </si>
  <si>
    <t>3.</t>
  </si>
  <si>
    <t>3.2.</t>
  </si>
  <si>
    <t>3.3.</t>
  </si>
  <si>
    <t>3.4.</t>
  </si>
  <si>
    <t>3.5.</t>
  </si>
  <si>
    <t>Đối tượng ngoại giao, hải quan, xuất nhập cảnh</t>
  </si>
  <si>
    <t>4.1.</t>
  </si>
  <si>
    <t>4.2.</t>
  </si>
  <si>
    <t>1.</t>
  </si>
  <si>
    <t>5.1.</t>
  </si>
  <si>
    <t>5.2.</t>
  </si>
  <si>
    <t>6.</t>
  </si>
  <si>
    <t>7.1.</t>
  </si>
  <si>
    <t>7.2.</t>
  </si>
  <si>
    <t>8.</t>
  </si>
  <si>
    <t xml:space="preserve">Đối tượng tiêm vắc xin </t>
  </si>
  <si>
    <t>(1)</t>
  </si>
  <si>
    <t>(2)</t>
  </si>
  <si>
    <t>(4)</t>
  </si>
  <si>
    <t>(5)</t>
  </si>
  <si>
    <t>(3)=(4)+(5)</t>
  </si>
  <si>
    <t>- Vắc xin mua của AstraZeneca: tạm tính 120.000 đồng/liều</t>
  </si>
  <si>
    <t>- Vắc xin mua của Pfizer: tạm tính 170.000 đồng/liều</t>
  </si>
  <si>
    <t>Tổng số lượng  (người)</t>
  </si>
  <si>
    <t>1. Số lượng vắc xin = Số đối tượng x Số liều/người x Hệ số hao phí vắc xin
- Số liều tiêm/người: 2 liều/người (dự kiến mua loại vắc xin tiêm 2 người/liều)
- Hệ số hao phí vắc xin: tạm tính là 1,1</t>
  </si>
  <si>
    <t>2. Thời gian dự kiến có vắc xin: tùy thuộc loại vắc xin và tiến độ của nhà cung cấp</t>
  </si>
  <si>
    <t>Phụ lục
Một số nội dung lưu ý để điền mẫu đăng ký mua và sử dụng vắc xin</t>
  </si>
  <si>
    <t>3. Giá mua vắc xin (chưa bao gồm chi phí bảo quản, vận chuyển từ kho của Chương trình tiêm chủng mở rộng về kho của địa phương và các điểm tiêm chủng, chi phí tổ chức tiêm, công tiêm...)</t>
  </si>
  <si>
    <t>- Nếu mua vắc xin của AstraZeneca: từ tháng 6/2021
- Nếu mua vắc xin của Pfizer: từ Quý III năm 2021
- Vắc xin của Chương trình COVAX Facility: từ tháng 4/2021</t>
  </si>
  <si>
    <t>- Các vắc xin khác: chưa có thông tin cụ thể</t>
  </si>
  <si>
    <t>Trong đó</t>
  </si>
  <si>
    <t>(Lưu ý các địa phương không lựa chọn loại vắc xin mà Bộ Y tế sẽ phân bổ theo số lượng, tiến độ và khả năng có vắc xin)</t>
  </si>
  <si>
    <t>Quân đội</t>
  </si>
  <si>
    <t>Công an</t>
  </si>
  <si>
    <t>PHỤ LỤC 1</t>
  </si>
  <si>
    <t>BẢNG THỐNG KÊ ĐỐI TƯỢNG TRIỂN KHAI KẾ HOẠCH SỬ DỤNG VẮC XIN PHÒNG COVID-19</t>
  </si>
  <si>
    <t>TỈNH ĐỒNG NAI GIAI ĐOẠN 2021-2022</t>
  </si>
  <si>
    <t>(Đính kèm Kế hoạch số:         /KH-VX ngày         tháng         năm 2021 của UBND tỉnh  Đồng Nai)</t>
  </si>
  <si>
    <t>Huyện</t>
  </si>
  <si>
    <t>Số xã</t>
  </si>
  <si>
    <t xml:space="preserve">Bệnh viện
</t>
  </si>
  <si>
    <t>Số ấp</t>
  </si>
  <si>
    <t>Biên Hòa</t>
  </si>
  <si>
    <t>Vĩnh Cửu</t>
  </si>
  <si>
    <t>Xuân Lộc</t>
  </si>
  <si>
    <t>Tân Phú</t>
  </si>
  <si>
    <t>Thống Nhất</t>
  </si>
  <si>
    <t>Long Thành</t>
  </si>
  <si>
    <t>Định Quán</t>
  </si>
  <si>
    <t>Long Khánh</t>
  </si>
  <si>
    <t>Nhơn Trạch</t>
  </si>
  <si>
    <t>Cẩm Mỹ</t>
  </si>
  <si>
    <t>Trảng Bom</t>
  </si>
  <si>
    <t>TTKSBT Đồng Nai</t>
  </si>
  <si>
    <t>TOÀN TỈNH</t>
  </si>
  <si>
    <t>Cơ sở đủ điều kiện tiêm chủng tuyến xã, phường, thị trấn
(CV 4250/TB-SYT ngày 30/7/2020)</t>
  </si>
  <si>
    <t>Cơ sở đủ điều kiện tiêm chủng TTYT huyện, thành phố</t>
  </si>
  <si>
    <t>Cơ sở đủ điều kiện tiêm chủng tuyến Bệnh viện công lập</t>
  </si>
  <si>
    <t xml:space="preserve">Cơ sở đủ điều kiện tiêm chủng tuyến Bệnh viện tư </t>
  </si>
  <si>
    <t>Cơ sở đủ điều kiện tiêm chủng các phòng tiêm dịch vụ tư nhân
(ngoài đơn vị công lập)</t>
  </si>
  <si>
    <t>Tổng cộng cơ sở đủ điều kiện tiêm chủng</t>
  </si>
  <si>
    <t>Công suất tiêm chủng 100 đối tượng/buổi tiêm chủng
(200 đối tượng/ngày)</t>
  </si>
  <si>
    <t>Tổng số đối tượng tiêm theo Nghị quyết 21/NQ-CP</t>
  </si>
  <si>
    <t>Tổng số đối tượng trên 18 tuổi, không thuộc diện miễn phí (dự kiến)</t>
  </si>
  <si>
    <t>Đối tượng ưu tiên tiêm và miễn phí (khoản 1 Điều 2 Nghị quyết số 21/NQ-CP của Chính phủ)</t>
  </si>
  <si>
    <t>Cộng</t>
  </si>
  <si>
    <t>Số đối tượng do các cơ quan trung ương quản lý</t>
  </si>
  <si>
    <t>BẢNG TỔNG HỢP SỐ LƯỢNG ĐĂNG KÝ MUA VÀ CAM KẾT SỬ DỤNG 
VẮC XIN PHÒNG COVID-19 CỦA TỈNH ĐỒNG NAI</t>
  </si>
  <si>
    <t>Số đối tượng do địa phương quản lý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</si>
</sst>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4"/>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name val="Times New Roman"/>
      <family val="1"/>
    </font>
    <font>
      <b/>
      <sz val="12"/>
      <name val="Times New Roman"/>
      <family val="1"/>
    </font>
    <font>
      <sz val="12"/>
      <color theme="1"/>
      <name val="Times New Roman"/>
      <family val="1"/>
    </font>
    <font>
      <i/>
      <sz val="12"/>
      <color theme="1"/>
      <name val="Times New Roman"/>
      <family val="1"/>
    </font>
    <font>
      <sz val="8"/>
      <color theme="1"/>
      <name val="Times New Roman"/>
      <family val="1"/>
    </font>
    <font>
      <b/>
      <sz val="14"/>
      <color theme="1"/>
      <name val="Times New Roman"/>
      <family val="1"/>
    </font>
    <font>
      <b/>
      <sz val="11"/>
      <color theme="1"/>
      <name val="Times New Roman"/>
      <family val="1"/>
    </font>
    <font>
      <b/>
      <sz val="12"/>
      <color theme="1"/>
      <name val="Times New Roman"/>
      <family val="1"/>
      <charset val="163"/>
    </font>
    <font>
      <i/>
      <sz val="12"/>
      <name val="Times New Roman"/>
      <family val="1"/>
    </font>
    <font>
      <sz val="10"/>
      <name val="Times New Roman"/>
      <family val="1"/>
    </font>
    <font>
      <b/>
      <sz val="10"/>
      <name val="Times New Roman"/>
      <family val="1"/>
    </font>
    <font>
      <sz val="10"/>
      <name val="Arial"/>
      <family val="2"/>
      <charset val="163"/>
    </font>
    <font>
      <sz val="10"/>
      <name val="Times New Roman"/>
      <family val="1"/>
      <charset val="163"/>
    </font>
    <font>
      <sz val="11"/>
      <color theme="1"/>
      <name val="Times New Roman"/>
      <family val="1"/>
      <charset val="163"/>
    </font>
    <font>
      <b/>
      <sz val="10"/>
      <name val="Times New Roman"/>
      <family val="1"/>
      <charset val="163"/>
    </font>
    <font>
      <b/>
      <sz val="11"/>
      <color theme="1"/>
      <name val="Times New Roman"/>
      <family val="1"/>
      <charset val="163"/>
    </font>
    <font>
      <b/>
      <i/>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6" fillId="0" borderId="0"/>
  </cellStyleXfs>
  <cellXfs count="77">
    <xf numFmtId="0" fontId="0" fillId="0" borderId="0" xfId="0"/>
    <xf numFmtId="0" fontId="2" fillId="0" borderId="0" xfId="0" applyFont="1"/>
    <xf numFmtId="0" fontId="2" fillId="0" borderId="0" xfId="0" applyFont="1" applyAlignment="1">
      <alignment horizontal="center" vertical="center"/>
    </xf>
    <xf numFmtId="0" fontId="1" fillId="0" borderId="0" xfId="0" applyFont="1"/>
    <xf numFmtId="0" fontId="7" fillId="0" borderId="0" xfId="0" applyFont="1"/>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wrapText="1"/>
    </xf>
    <xf numFmtId="3" fontId="7" fillId="0" borderId="1" xfId="0" applyNumberFormat="1" applyFont="1" applyBorder="1" applyAlignment="1">
      <alignment horizontal="center" vertical="center" wrapText="1"/>
    </xf>
    <xf numFmtId="0" fontId="7" fillId="0" borderId="1" xfId="0" applyFont="1" applyBorder="1" applyAlignment="1">
      <alignment wrapText="1"/>
    </xf>
    <xf numFmtId="0" fontId="3" fillId="0" borderId="0" xfId="0" applyFont="1" applyAlignment="1">
      <alignment wrapText="1"/>
    </xf>
    <xf numFmtId="3" fontId="3" fillId="0" borderId="1" xfId="0" applyNumberFormat="1" applyFont="1" applyBorder="1" applyAlignment="1">
      <alignment horizontal="center" vertical="center" wrapText="1"/>
    </xf>
    <xf numFmtId="0" fontId="7" fillId="0" borderId="1" xfId="0" quotePrefix="1" applyFont="1" applyBorder="1" applyAlignment="1">
      <alignment horizontal="center" vertical="center" wrapText="1"/>
    </xf>
    <xf numFmtId="49" fontId="9" fillId="0" borderId="1" xfId="0" applyNumberFormat="1" applyFont="1" applyBorder="1" applyAlignment="1">
      <alignment horizontal="center" vertical="center"/>
    </xf>
    <xf numFmtId="49" fontId="9" fillId="0" borderId="1" xfId="0" applyNumberFormat="1" applyFont="1" applyBorder="1" applyAlignment="1">
      <alignment horizontal="center" vertical="center" wrapText="1"/>
    </xf>
    <xf numFmtId="49" fontId="9" fillId="0" borderId="0" xfId="0" applyNumberFormat="1" applyFont="1"/>
    <xf numFmtId="0" fontId="10" fillId="0" borderId="0" xfId="0" applyFont="1" applyAlignment="1">
      <alignment horizontal="center" wrapText="1"/>
    </xf>
    <xf numFmtId="0" fontId="1" fillId="0" borderId="0" xfId="0" applyFont="1" applyAlignment="1">
      <alignment wrapText="1"/>
    </xf>
    <xf numFmtId="0" fontId="1" fillId="0" borderId="0" xfId="0" quotePrefix="1" applyFont="1"/>
    <xf numFmtId="0" fontId="1" fillId="0" borderId="0" xfId="0" quotePrefix="1" applyFont="1" applyAlignment="1">
      <alignment wrapText="1"/>
    </xf>
    <xf numFmtId="3" fontId="7" fillId="0" borderId="1" xfId="0" quotePrefix="1" applyNumberFormat="1" applyFont="1" applyBorder="1" applyAlignment="1">
      <alignment horizontal="center" vertical="center" wrapText="1"/>
    </xf>
    <xf numFmtId="0" fontId="7" fillId="0" borderId="0" xfId="0" applyFont="1" applyAlignment="1">
      <alignment horizontal="center" wrapText="1"/>
    </xf>
    <xf numFmtId="3" fontId="12" fillId="0" borderId="1" xfId="0" applyNumberFormat="1" applyFont="1" applyBorder="1" applyAlignment="1">
      <alignment horizontal="center" vertical="center" wrapText="1"/>
    </xf>
    <xf numFmtId="0" fontId="5" fillId="0" borderId="0" xfId="0" applyFont="1" applyFill="1" applyAlignment="1"/>
    <xf numFmtId="0" fontId="13" fillId="0" borderId="0" xfId="0" applyFont="1" applyFill="1" applyAlignment="1"/>
    <xf numFmtId="0" fontId="0" fillId="0" borderId="0" xfId="0" applyFill="1" applyAlignment="1"/>
    <xf numFmtId="3" fontId="15" fillId="0" borderId="1" xfId="0" applyNumberFormat="1" applyFont="1" applyFill="1" applyBorder="1" applyAlignment="1">
      <alignment horizontal="center" vertical="center" wrapText="1"/>
    </xf>
    <xf numFmtId="0" fontId="14" fillId="0" borderId="1" xfId="1" applyFont="1" applyFill="1" applyBorder="1" applyAlignment="1">
      <alignment horizontal="center" vertical="center"/>
    </xf>
    <xf numFmtId="0" fontId="14" fillId="0" borderId="1" xfId="1" applyFont="1" applyFill="1" applyBorder="1" applyAlignment="1">
      <alignment horizontal="left" vertical="center"/>
    </xf>
    <xf numFmtId="3" fontId="14" fillId="0" borderId="1" xfId="0" applyNumberFormat="1" applyFont="1" applyFill="1" applyBorder="1" applyAlignment="1">
      <alignment horizontal="center" vertical="center" wrapText="1"/>
    </xf>
    <xf numFmtId="0" fontId="14" fillId="0" borderId="2" xfId="1" applyFont="1" applyFill="1" applyBorder="1" applyAlignment="1">
      <alignment vertical="center"/>
    </xf>
    <xf numFmtId="3" fontId="15" fillId="0" borderId="1" xfId="0" applyNumberFormat="1" applyFont="1" applyFill="1" applyBorder="1" applyAlignment="1">
      <alignment horizontal="center" vertical="center"/>
    </xf>
    <xf numFmtId="3" fontId="19"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0" fontId="17" fillId="0" borderId="1" xfId="1" applyFont="1" applyFill="1" applyBorder="1" applyAlignment="1">
      <alignment horizontal="center" vertical="center"/>
    </xf>
    <xf numFmtId="3" fontId="20" fillId="0" borderId="1" xfId="0" applyNumberFormat="1" applyFont="1" applyBorder="1" applyAlignment="1">
      <alignment horizontal="center"/>
    </xf>
    <xf numFmtId="0" fontId="2" fillId="0" borderId="1" xfId="0" applyFont="1" applyBorder="1" applyAlignment="1">
      <alignment horizontal="center"/>
    </xf>
    <xf numFmtId="3" fontId="2" fillId="0" borderId="1" xfId="0" applyNumberFormat="1" applyFont="1" applyBorder="1" applyAlignment="1">
      <alignment horizontal="center"/>
    </xf>
    <xf numFmtId="3" fontId="3" fillId="0" borderId="1" xfId="0" quotePrefix="1" applyNumberFormat="1" applyFont="1" applyBorder="1" applyAlignment="1">
      <alignment horizontal="center" vertical="center" wrapText="1"/>
    </xf>
    <xf numFmtId="0" fontId="2" fillId="0" borderId="1" xfId="0" applyFont="1" applyBorder="1"/>
    <xf numFmtId="3" fontId="11" fillId="0" borderId="1" xfId="0" applyNumberFormat="1" applyFont="1" applyBorder="1" applyAlignment="1">
      <alignment horizont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3" fontId="3"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1"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3"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wrapText="1"/>
    </xf>
    <xf numFmtId="0" fontId="0" fillId="0" borderId="3" xfId="0" applyBorder="1" applyAlignment="1">
      <alignment wrapText="1"/>
    </xf>
    <xf numFmtId="0" fontId="3" fillId="0" borderId="1" xfId="0" applyFont="1" applyBorder="1" applyAlignment="1">
      <alignment horizontal="center" vertical="center"/>
    </xf>
    <xf numFmtId="0" fontId="11" fillId="0" borderId="1" xfId="0" applyFont="1" applyBorder="1" applyAlignment="1">
      <alignment horizontal="center"/>
    </xf>
    <xf numFmtId="0" fontId="6" fillId="2" borderId="0" xfId="0" applyFont="1" applyFill="1" applyBorder="1" applyAlignment="1">
      <alignment horizontal="center" vertical="center" wrapText="1"/>
    </xf>
    <xf numFmtId="0" fontId="4" fillId="0" borderId="0" xfId="0" applyFont="1" applyAlignment="1">
      <alignment wrapText="1"/>
    </xf>
    <xf numFmtId="0" fontId="15" fillId="0" borderId="1" xfId="1" applyFont="1" applyFill="1" applyBorder="1" applyAlignment="1">
      <alignment horizontal="center" vertical="center"/>
    </xf>
    <xf numFmtId="2" fontId="17"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5" fillId="0" borderId="0" xfId="0" applyFont="1" applyFill="1" applyAlignment="1">
      <alignment horizontal="center"/>
    </xf>
    <xf numFmtId="2" fontId="14" fillId="0" borderId="1"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wrapText="1"/>
    </xf>
    <xf numFmtId="3" fontId="17" fillId="0" borderId="6" xfId="0" applyNumberFormat="1" applyFont="1" applyFill="1" applyBorder="1" applyAlignment="1">
      <alignment horizontal="center" vertical="center" wrapText="1"/>
    </xf>
    <xf numFmtId="3" fontId="17" fillId="0" borderId="7"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wrapText="1"/>
    </xf>
  </cellXfs>
  <cellStyles count="2">
    <cellStyle name="Normal" xfId="0" builtinId="0"/>
    <cellStyle name="Normal_sudungvattuTCMR"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6"/>
  <sheetViews>
    <sheetView tabSelected="1" workbookViewId="0">
      <pane ySplit="5" topLeftCell="A6" activePane="bottomLeft" state="frozen"/>
      <selection pane="bottomLeft" activeCell="K6" sqref="K6"/>
    </sheetView>
  </sheetViews>
  <sheetFormatPr defaultRowHeight="15" x14ac:dyDescent="0.25"/>
  <cols>
    <col min="1" max="1" width="5.140625" customWidth="1"/>
    <col min="2" max="2" width="36.7109375" customWidth="1"/>
    <col min="3" max="3" width="10" customWidth="1"/>
    <col min="4" max="4" width="14.85546875" customWidth="1"/>
    <col min="5" max="5" width="23.140625" customWidth="1"/>
    <col min="6" max="6" width="7" customWidth="1"/>
    <col min="7" max="7" width="6" customWidth="1"/>
    <col min="8" max="8" width="5.42578125" customWidth="1"/>
    <col min="9" max="9" width="4.5703125" customWidth="1"/>
  </cols>
  <sheetData>
    <row r="1" spans="1:6" ht="47.25" customHeight="1" x14ac:dyDescent="0.25">
      <c r="A1" s="63" t="s">
        <v>107</v>
      </c>
      <c r="B1" s="64"/>
      <c r="C1" s="64"/>
      <c r="D1" s="64"/>
      <c r="E1" s="64"/>
      <c r="F1" s="64"/>
    </row>
    <row r="2" spans="1:6" ht="9" customHeight="1" x14ac:dyDescent="0.25">
      <c r="A2" s="2"/>
      <c r="B2" s="1"/>
      <c r="C2" s="1"/>
      <c r="D2" s="1"/>
      <c r="E2" s="1"/>
      <c r="F2" s="1"/>
    </row>
    <row r="3" spans="1:6" ht="15.75" customHeight="1" x14ac:dyDescent="0.25">
      <c r="A3" s="61" t="s">
        <v>0</v>
      </c>
      <c r="B3" s="56" t="s">
        <v>55</v>
      </c>
      <c r="C3" s="56" t="s">
        <v>63</v>
      </c>
      <c r="D3" s="62" t="s">
        <v>70</v>
      </c>
      <c r="E3" s="62"/>
      <c r="F3" s="56" t="s">
        <v>1</v>
      </c>
    </row>
    <row r="4" spans="1:6" s="4" customFormat="1" ht="72.75" customHeight="1" x14ac:dyDescent="0.25">
      <c r="A4" s="61"/>
      <c r="B4" s="56"/>
      <c r="C4" s="56"/>
      <c r="D4" s="47" t="s">
        <v>106</v>
      </c>
      <c r="E4" s="47" t="s">
        <v>108</v>
      </c>
      <c r="F4" s="56"/>
    </row>
    <row r="5" spans="1:6" s="17" customFormat="1" ht="11.25" x14ac:dyDescent="0.2">
      <c r="A5" s="15" t="s">
        <v>56</v>
      </c>
      <c r="B5" s="16" t="s">
        <v>57</v>
      </c>
      <c r="C5" s="16" t="s">
        <v>60</v>
      </c>
      <c r="D5" s="16" t="s">
        <v>58</v>
      </c>
      <c r="E5" s="16" t="s">
        <v>59</v>
      </c>
      <c r="F5" s="16"/>
    </row>
    <row r="6" spans="1:6" s="9" customFormat="1" ht="15.75" x14ac:dyDescent="0.25">
      <c r="A6" s="57" t="s">
        <v>104</v>
      </c>
      <c r="B6" s="58"/>
      <c r="C6" s="59"/>
      <c r="D6" s="59"/>
      <c r="E6" s="59"/>
      <c r="F6" s="60"/>
    </row>
    <row r="7" spans="1:6" s="12" customFormat="1" ht="31.5" x14ac:dyDescent="0.25">
      <c r="A7" s="47" t="s">
        <v>48</v>
      </c>
      <c r="B7" s="6" t="s">
        <v>3</v>
      </c>
      <c r="C7" s="13">
        <f>SUM(C8:C17)</f>
        <v>45501</v>
      </c>
      <c r="D7" s="13">
        <f t="shared" ref="D7:E7" si="0">SUM(D8:D17)</f>
        <v>800</v>
      </c>
      <c r="E7" s="13">
        <f t="shared" si="0"/>
        <v>44701</v>
      </c>
      <c r="F7" s="48"/>
    </row>
    <row r="8" spans="1:6" s="9" customFormat="1" ht="15.75" x14ac:dyDescent="0.25">
      <c r="A8" s="8" t="s">
        <v>4</v>
      </c>
      <c r="B8" s="5" t="s">
        <v>5</v>
      </c>
      <c r="C8" s="10">
        <f>E8+D8</f>
        <v>13616</v>
      </c>
      <c r="D8" s="22">
        <v>800</v>
      </c>
      <c r="E8" s="10">
        <v>12816</v>
      </c>
      <c r="F8" s="5"/>
    </row>
    <row r="9" spans="1:6" s="9" customFormat="1" ht="15.75" x14ac:dyDescent="0.25">
      <c r="A9" s="8" t="s">
        <v>6</v>
      </c>
      <c r="B9" s="5" t="s">
        <v>7</v>
      </c>
      <c r="C9" s="10"/>
      <c r="D9" s="22"/>
      <c r="E9" s="10"/>
      <c r="F9" s="5"/>
    </row>
    <row r="10" spans="1:6" s="9" customFormat="1" ht="31.5" x14ac:dyDescent="0.25">
      <c r="A10" s="14" t="s">
        <v>33</v>
      </c>
      <c r="B10" s="5" t="s">
        <v>8</v>
      </c>
      <c r="C10" s="10">
        <f t="shared" ref="C10:C41" si="1">E10</f>
        <v>3198</v>
      </c>
      <c r="D10" s="22" t="s">
        <v>33</v>
      </c>
      <c r="E10" s="10">
        <v>3198</v>
      </c>
      <c r="F10" s="5"/>
    </row>
    <row r="11" spans="1:6" s="9" customFormat="1" ht="15.75" x14ac:dyDescent="0.25">
      <c r="A11" s="14" t="s">
        <v>33</v>
      </c>
      <c r="B11" s="5" t="s">
        <v>9</v>
      </c>
      <c r="C11" s="10">
        <f t="shared" si="1"/>
        <v>164</v>
      </c>
      <c r="D11" s="22" t="s">
        <v>33</v>
      </c>
      <c r="E11" s="10">
        <v>164</v>
      </c>
      <c r="F11" s="5"/>
    </row>
    <row r="12" spans="1:6" s="9" customFormat="1" ht="31.5" x14ac:dyDescent="0.25">
      <c r="A12" s="14" t="s">
        <v>33</v>
      </c>
      <c r="B12" s="5" t="s">
        <v>10</v>
      </c>
      <c r="C12" s="10">
        <f t="shared" si="1"/>
        <v>706</v>
      </c>
      <c r="D12" s="22" t="s">
        <v>33</v>
      </c>
      <c r="E12" s="10">
        <v>706</v>
      </c>
      <c r="F12" s="11"/>
    </row>
    <row r="13" spans="1:6" s="9" customFormat="1" ht="15.75" x14ac:dyDescent="0.25">
      <c r="A13" s="14" t="s">
        <v>33</v>
      </c>
      <c r="B13" s="5" t="s">
        <v>11</v>
      </c>
      <c r="C13" s="10">
        <f t="shared" si="1"/>
        <v>20012</v>
      </c>
      <c r="D13" s="22" t="s">
        <v>33</v>
      </c>
      <c r="E13" s="10">
        <v>20012</v>
      </c>
      <c r="F13" s="7"/>
    </row>
    <row r="14" spans="1:6" s="9" customFormat="1" ht="15.75" x14ac:dyDescent="0.25">
      <c r="A14" s="14" t="s">
        <v>33</v>
      </c>
      <c r="B14" s="5" t="s">
        <v>12</v>
      </c>
      <c r="C14" s="10">
        <f t="shared" si="1"/>
        <v>0</v>
      </c>
      <c r="D14" s="22" t="s">
        <v>33</v>
      </c>
      <c r="E14" s="23">
        <v>0</v>
      </c>
      <c r="F14" s="7"/>
    </row>
    <row r="15" spans="1:6" s="9" customFormat="1" ht="15.75" x14ac:dyDescent="0.25">
      <c r="A15" s="14" t="s">
        <v>33</v>
      </c>
      <c r="B15" s="5" t="s">
        <v>13</v>
      </c>
      <c r="C15" s="10">
        <f t="shared" si="1"/>
        <v>39</v>
      </c>
      <c r="D15" s="22" t="s">
        <v>33</v>
      </c>
      <c r="E15" s="10">
        <v>39</v>
      </c>
      <c r="F15" s="7"/>
    </row>
    <row r="16" spans="1:6" s="9" customFormat="1" ht="15.75" x14ac:dyDescent="0.25">
      <c r="A16" s="14" t="s">
        <v>33</v>
      </c>
      <c r="B16" s="5" t="s">
        <v>72</v>
      </c>
      <c r="C16" s="10">
        <f t="shared" si="1"/>
        <v>2645</v>
      </c>
      <c r="D16" s="22" t="s">
        <v>33</v>
      </c>
      <c r="E16" s="10">
        <v>2645</v>
      </c>
      <c r="F16" s="7"/>
    </row>
    <row r="17" spans="1:6" s="9" customFormat="1" ht="15.75" x14ac:dyDescent="0.25">
      <c r="A17" s="14" t="s">
        <v>33</v>
      </c>
      <c r="B17" s="5" t="s">
        <v>73</v>
      </c>
      <c r="C17" s="10">
        <f t="shared" si="1"/>
        <v>5121</v>
      </c>
      <c r="D17" s="22" t="s">
        <v>33</v>
      </c>
      <c r="E17" s="44">
        <v>5121</v>
      </c>
      <c r="F17" s="7"/>
    </row>
    <row r="18" spans="1:6" s="12" customFormat="1" ht="31.5" x14ac:dyDescent="0.25">
      <c r="A18" s="47">
        <v>2</v>
      </c>
      <c r="B18" s="49" t="s">
        <v>45</v>
      </c>
      <c r="C18" s="13">
        <f t="shared" si="1"/>
        <v>0</v>
      </c>
      <c r="D18" s="41" t="s">
        <v>33</v>
      </c>
      <c r="E18" s="53">
        <v>0</v>
      </c>
      <c r="F18" s="50"/>
    </row>
    <row r="19" spans="1:6" s="9" customFormat="1" ht="31.5" x14ac:dyDescent="0.25">
      <c r="A19" s="8" t="s">
        <v>34</v>
      </c>
      <c r="B19" s="5" t="s">
        <v>15</v>
      </c>
      <c r="C19" s="10">
        <f t="shared" si="1"/>
        <v>0</v>
      </c>
      <c r="D19" s="22" t="s">
        <v>33</v>
      </c>
      <c r="E19" s="8">
        <v>0</v>
      </c>
      <c r="F19" s="11"/>
    </row>
    <row r="20" spans="1:6" s="9" customFormat="1" ht="31.5" x14ac:dyDescent="0.25">
      <c r="A20" s="8" t="s">
        <v>35</v>
      </c>
      <c r="B20" s="5" t="s">
        <v>17</v>
      </c>
      <c r="C20" s="10">
        <f t="shared" si="1"/>
        <v>0</v>
      </c>
      <c r="D20" s="22" t="s">
        <v>33</v>
      </c>
      <c r="E20" s="8">
        <v>0</v>
      </c>
      <c r="F20" s="11"/>
    </row>
    <row r="21" spans="1:6" s="9" customFormat="1" ht="31.5" x14ac:dyDescent="0.25">
      <c r="A21" s="8" t="s">
        <v>37</v>
      </c>
      <c r="B21" s="5" t="s">
        <v>16</v>
      </c>
      <c r="C21" s="10">
        <f t="shared" si="1"/>
        <v>0</v>
      </c>
      <c r="D21" s="22" t="s">
        <v>33</v>
      </c>
      <c r="E21" s="8">
        <v>0</v>
      </c>
      <c r="F21" s="11"/>
    </row>
    <row r="22" spans="1:6" s="9" customFormat="1" ht="47.25" x14ac:dyDescent="0.25">
      <c r="A22" s="8" t="s">
        <v>36</v>
      </c>
      <c r="B22" s="5" t="s">
        <v>18</v>
      </c>
      <c r="C22" s="10">
        <f t="shared" si="1"/>
        <v>0</v>
      </c>
      <c r="D22" s="22" t="s">
        <v>33</v>
      </c>
      <c r="E22" s="8">
        <v>0</v>
      </c>
      <c r="F22" s="7"/>
    </row>
    <row r="23" spans="1:6" s="9" customFormat="1" ht="31.5" x14ac:dyDescent="0.25">
      <c r="A23" s="8" t="s">
        <v>38</v>
      </c>
      <c r="B23" s="5" t="s">
        <v>19</v>
      </c>
      <c r="C23" s="10">
        <f t="shared" si="1"/>
        <v>0</v>
      </c>
      <c r="D23" s="22" t="s">
        <v>33</v>
      </c>
      <c r="E23" s="8">
        <v>0</v>
      </c>
      <c r="F23" s="11"/>
    </row>
    <row r="24" spans="1:6" s="12" customFormat="1" ht="15.75" x14ac:dyDescent="0.25">
      <c r="A24" s="47" t="s">
        <v>40</v>
      </c>
      <c r="B24" s="6" t="s">
        <v>20</v>
      </c>
      <c r="C24" s="13">
        <f>SUM(C25:C30)</f>
        <v>58089</v>
      </c>
      <c r="D24" s="13">
        <f t="shared" ref="D24:E24" si="2">SUM(D25:D30)</f>
        <v>0</v>
      </c>
      <c r="E24" s="13">
        <f t="shared" si="2"/>
        <v>58089</v>
      </c>
      <c r="F24" s="50"/>
    </row>
    <row r="25" spans="1:6" s="9" customFormat="1" ht="15.75" x14ac:dyDescent="0.25">
      <c r="A25" s="8" t="s">
        <v>39</v>
      </c>
      <c r="B25" s="5" t="s">
        <v>21</v>
      </c>
      <c r="C25" s="10">
        <f t="shared" si="1"/>
        <v>89</v>
      </c>
      <c r="D25" s="22" t="s">
        <v>33</v>
      </c>
      <c r="E25" s="10">
        <v>89</v>
      </c>
      <c r="F25" s="11"/>
    </row>
    <row r="26" spans="1:6" s="9" customFormat="1" ht="15.75" x14ac:dyDescent="0.25">
      <c r="A26" s="8" t="s">
        <v>41</v>
      </c>
      <c r="B26" s="5" t="s">
        <v>22</v>
      </c>
      <c r="C26" s="10">
        <f t="shared" si="1"/>
        <v>52569</v>
      </c>
      <c r="D26" s="22" t="s">
        <v>33</v>
      </c>
      <c r="E26" s="10">
        <f>564+52005</f>
        <v>52569</v>
      </c>
      <c r="F26" s="11"/>
    </row>
    <row r="27" spans="1:6" s="9" customFormat="1" ht="15.75" x14ac:dyDescent="0.25">
      <c r="A27" s="8" t="s">
        <v>42</v>
      </c>
      <c r="B27" s="5" t="s">
        <v>23</v>
      </c>
      <c r="C27" s="10">
        <f t="shared" si="1"/>
        <v>4314</v>
      </c>
      <c r="D27" s="22" t="s">
        <v>33</v>
      </c>
      <c r="E27" s="10">
        <f>314+4000</f>
        <v>4314</v>
      </c>
      <c r="F27" s="11"/>
    </row>
    <row r="28" spans="1:6" s="9" customFormat="1" ht="15.75" x14ac:dyDescent="0.25">
      <c r="A28" s="8" t="s">
        <v>43</v>
      </c>
      <c r="B28" s="5" t="s">
        <v>24</v>
      </c>
      <c r="C28" s="10">
        <f t="shared" si="1"/>
        <v>1117</v>
      </c>
      <c r="D28" s="22" t="s">
        <v>33</v>
      </c>
      <c r="E28" s="10">
        <v>1117</v>
      </c>
      <c r="F28" s="11"/>
    </row>
    <row r="29" spans="1:6" s="9" customFormat="1" ht="15.75" x14ac:dyDescent="0.25">
      <c r="A29" s="8" t="s">
        <v>44</v>
      </c>
      <c r="B29" s="5" t="s">
        <v>25</v>
      </c>
      <c r="C29" s="10">
        <f t="shared" si="1"/>
        <v>0</v>
      </c>
      <c r="D29" s="22" t="s">
        <v>33</v>
      </c>
      <c r="E29" s="10">
        <v>0</v>
      </c>
      <c r="F29" s="11"/>
    </row>
    <row r="30" spans="1:6" s="9" customFormat="1" ht="15.75" x14ac:dyDescent="0.25">
      <c r="A30" s="8"/>
      <c r="B30" s="5" t="s">
        <v>14</v>
      </c>
      <c r="C30" s="10">
        <f t="shared" si="1"/>
        <v>0</v>
      </c>
      <c r="D30" s="22" t="s">
        <v>33</v>
      </c>
      <c r="E30" s="10"/>
      <c r="F30" s="11"/>
    </row>
    <row r="31" spans="1:6" s="12" customFormat="1" ht="15.75" x14ac:dyDescent="0.25">
      <c r="A31" s="47">
        <v>4</v>
      </c>
      <c r="B31" s="6"/>
      <c r="C31" s="13">
        <f>SUM(C32:C33)</f>
        <v>52277</v>
      </c>
      <c r="D31" s="13">
        <f t="shared" ref="D31:E31" si="3">SUM(D32:D33)</f>
        <v>0</v>
      </c>
      <c r="E31" s="13">
        <f t="shared" si="3"/>
        <v>52277</v>
      </c>
      <c r="F31" s="50"/>
    </row>
    <row r="32" spans="1:6" s="9" customFormat="1" ht="31.5" x14ac:dyDescent="0.25">
      <c r="A32" s="8" t="s">
        <v>46</v>
      </c>
      <c r="B32" s="5" t="s">
        <v>26</v>
      </c>
      <c r="C32" s="10">
        <f t="shared" si="1"/>
        <v>40218</v>
      </c>
      <c r="D32" s="22" t="s">
        <v>33</v>
      </c>
      <c r="E32" s="10">
        <v>40218</v>
      </c>
      <c r="F32" s="11"/>
    </row>
    <row r="33" spans="1:6" s="9" customFormat="1" ht="47.25" x14ac:dyDescent="0.25">
      <c r="A33" s="8" t="s">
        <v>47</v>
      </c>
      <c r="B33" s="45" t="s">
        <v>27</v>
      </c>
      <c r="C33" s="10">
        <f>E33</f>
        <v>12059</v>
      </c>
      <c r="D33" s="22" t="s">
        <v>33</v>
      </c>
      <c r="E33" s="10">
        <f>6618+5427+14</f>
        <v>12059</v>
      </c>
      <c r="F33" s="11"/>
    </row>
    <row r="34" spans="1:6" s="12" customFormat="1" ht="15.75" x14ac:dyDescent="0.25">
      <c r="A34" s="47">
        <v>5</v>
      </c>
      <c r="B34" s="51"/>
      <c r="C34" s="13">
        <f>SUM(C35:C36)</f>
        <v>169475</v>
      </c>
      <c r="D34" s="13">
        <f t="shared" ref="D34:E34" si="4">SUM(D35:D36)</f>
        <v>0</v>
      </c>
      <c r="E34" s="13">
        <f t="shared" si="4"/>
        <v>169475</v>
      </c>
      <c r="F34" s="50"/>
    </row>
    <row r="35" spans="1:6" s="9" customFormat="1" ht="15.75" x14ac:dyDescent="0.25">
      <c r="A35" s="8" t="s">
        <v>49</v>
      </c>
      <c r="B35" s="5" t="s">
        <v>28</v>
      </c>
      <c r="C35" s="10">
        <f t="shared" si="1"/>
        <v>102663</v>
      </c>
      <c r="D35" s="22" t="s">
        <v>33</v>
      </c>
      <c r="E35" s="10">
        <v>102663</v>
      </c>
      <c r="F35" s="11"/>
    </row>
    <row r="36" spans="1:6" s="9" customFormat="1" ht="15.75" x14ac:dyDescent="0.25">
      <c r="A36" s="8" t="s">
        <v>50</v>
      </c>
      <c r="B36" s="5" t="s">
        <v>2</v>
      </c>
      <c r="C36" s="10">
        <v>66812</v>
      </c>
      <c r="D36" s="22" t="s">
        <v>33</v>
      </c>
      <c r="E36" s="10">
        <v>66812</v>
      </c>
      <c r="F36" s="11"/>
    </row>
    <row r="37" spans="1:6" s="12" customFormat="1" ht="15.75" x14ac:dyDescent="0.25">
      <c r="A37" s="52" t="s">
        <v>51</v>
      </c>
      <c r="B37" s="6" t="s">
        <v>29</v>
      </c>
      <c r="C37" s="13">
        <f t="shared" si="1"/>
        <v>0</v>
      </c>
      <c r="D37" s="41" t="s">
        <v>33</v>
      </c>
      <c r="E37" s="54">
        <v>0</v>
      </c>
      <c r="F37" s="50"/>
    </row>
    <row r="38" spans="1:6" s="12" customFormat="1" ht="15.75" x14ac:dyDescent="0.25">
      <c r="A38" s="52">
        <v>7</v>
      </c>
      <c r="B38" s="6"/>
      <c r="C38" s="13">
        <f>SUM(C39:C40)</f>
        <v>77298</v>
      </c>
      <c r="D38" s="13">
        <f t="shared" ref="D38:E38" si="5">SUM(D39:D40)</f>
        <v>0</v>
      </c>
      <c r="E38" s="13">
        <f t="shared" si="5"/>
        <v>77298</v>
      </c>
      <c r="F38" s="50"/>
    </row>
    <row r="39" spans="1:6" s="9" customFormat="1" ht="15.75" x14ac:dyDescent="0.25">
      <c r="A39" s="8" t="s">
        <v>52</v>
      </c>
      <c r="B39" s="5" t="s">
        <v>30</v>
      </c>
      <c r="C39" s="10">
        <v>3347</v>
      </c>
      <c r="D39" s="22" t="s">
        <v>33</v>
      </c>
      <c r="E39" s="10">
        <v>3347</v>
      </c>
      <c r="F39" s="7"/>
    </row>
    <row r="40" spans="1:6" s="9" customFormat="1" ht="15.75" x14ac:dyDescent="0.25">
      <c r="A40" s="8" t="s">
        <v>53</v>
      </c>
      <c r="B40" s="5" t="s">
        <v>31</v>
      </c>
      <c r="C40" s="10">
        <v>73951</v>
      </c>
      <c r="D40" s="22" t="s">
        <v>33</v>
      </c>
      <c r="E40" s="10">
        <v>73951</v>
      </c>
      <c r="F40" s="7"/>
    </row>
    <row r="41" spans="1:6" s="12" customFormat="1" ht="47.25" x14ac:dyDescent="0.25">
      <c r="A41" s="52" t="s">
        <v>54</v>
      </c>
      <c r="B41" s="6" t="s">
        <v>32</v>
      </c>
      <c r="C41" s="13">
        <f t="shared" si="1"/>
        <v>555</v>
      </c>
      <c r="D41" s="41" t="s">
        <v>33</v>
      </c>
      <c r="E41" s="13">
        <v>555</v>
      </c>
      <c r="F41" s="48"/>
    </row>
    <row r="42" spans="1:6" s="9" customFormat="1" ht="26.25" customHeight="1" x14ac:dyDescent="0.25">
      <c r="A42" s="8"/>
      <c r="B42" s="55" t="s">
        <v>105</v>
      </c>
      <c r="C42" s="24">
        <f>C7+C18+C24+C31+C34+C37+C38+C41</f>
        <v>403195</v>
      </c>
      <c r="D42" s="24">
        <v>800</v>
      </c>
      <c r="E42" s="24">
        <f t="shared" ref="E42" si="6">E7+E18+E24+E31+E34+E37+E38+E41</f>
        <v>402395</v>
      </c>
      <c r="F42" s="46"/>
    </row>
    <row r="43" spans="1:6" s="4" customFormat="1" ht="15.75" x14ac:dyDescent="0.25"/>
    <row r="44" spans="1:6" s="4" customFormat="1" ht="15.75" x14ac:dyDescent="0.25"/>
    <row r="45" spans="1:6" s="4" customFormat="1" ht="15.75" x14ac:dyDescent="0.25"/>
    <row r="46" spans="1:6" s="4" customFormat="1" ht="15.75" x14ac:dyDescent="0.25"/>
    <row r="47" spans="1:6" s="4" customFormat="1" ht="15.75" x14ac:dyDescent="0.25"/>
    <row r="48" spans="1:6" s="4" customFormat="1" ht="15.75" x14ac:dyDescent="0.25"/>
    <row r="49" s="4" customFormat="1" ht="15.75" x14ac:dyDescent="0.25"/>
    <row r="50" s="4" customFormat="1" ht="15.75" x14ac:dyDescent="0.25"/>
    <row r="51" s="4" customFormat="1" ht="15.75" x14ac:dyDescent="0.25"/>
    <row r="52" s="4" customFormat="1" ht="15.75" x14ac:dyDescent="0.25"/>
    <row r="53" s="4" customFormat="1" ht="15.75" x14ac:dyDescent="0.25"/>
    <row r="54" s="4" customFormat="1" ht="15.75" x14ac:dyDescent="0.25"/>
    <row r="55" s="4" customFormat="1" ht="15.75" x14ac:dyDescent="0.25"/>
    <row r="56" s="4" customFormat="1" ht="15.75" x14ac:dyDescent="0.25"/>
    <row r="57" s="4" customFormat="1" ht="15.75" x14ac:dyDescent="0.25"/>
    <row r="58" s="4" customFormat="1" ht="15.75" x14ac:dyDescent="0.25"/>
    <row r="59" s="4" customFormat="1" ht="15.75" x14ac:dyDescent="0.25"/>
    <row r="60" s="4" customFormat="1" ht="15.75" x14ac:dyDescent="0.25"/>
    <row r="61" s="4" customFormat="1" ht="15.75" x14ac:dyDescent="0.25"/>
    <row r="62" s="4" customFormat="1" ht="15.75" x14ac:dyDescent="0.25"/>
    <row r="63" s="4" customFormat="1" ht="15.75" x14ac:dyDescent="0.25"/>
    <row r="64" s="4" customFormat="1" ht="15.75" x14ac:dyDescent="0.25"/>
    <row r="65" s="4" customFormat="1" ht="15.75" x14ac:dyDescent="0.25"/>
    <row r="66" s="4" customFormat="1" ht="15.75" x14ac:dyDescent="0.25"/>
    <row r="67" s="4" customFormat="1" ht="15.75" x14ac:dyDescent="0.25"/>
    <row r="68" s="4" customFormat="1" ht="15.75" x14ac:dyDescent="0.25"/>
    <row r="69" s="4" customFormat="1" ht="15.75" x14ac:dyDescent="0.25"/>
    <row r="70" s="4" customFormat="1" ht="15.75" x14ac:dyDescent="0.25"/>
    <row r="71" s="4" customFormat="1" ht="15.75" x14ac:dyDescent="0.25"/>
    <row r="72" s="4" customFormat="1" ht="15.75" x14ac:dyDescent="0.25"/>
    <row r="73" s="4" customFormat="1" ht="15.75" x14ac:dyDescent="0.25"/>
    <row r="74" s="4" customFormat="1" ht="15.75" x14ac:dyDescent="0.25"/>
    <row r="75" s="4" customFormat="1" ht="15.75" x14ac:dyDescent="0.25"/>
    <row r="76" s="4" customFormat="1" ht="15.75" x14ac:dyDescent="0.25"/>
    <row r="77" s="4" customFormat="1" ht="15.75" x14ac:dyDescent="0.25"/>
    <row r="78" s="4" customFormat="1" ht="15.75" x14ac:dyDescent="0.25"/>
    <row r="79" s="4" customFormat="1" ht="15.75" x14ac:dyDescent="0.25"/>
    <row r="80" s="4" customFormat="1" ht="15.75" x14ac:dyDescent="0.25"/>
    <row r="81" s="4" customFormat="1" ht="15.75" x14ac:dyDescent="0.25"/>
    <row r="82" s="4" customFormat="1" ht="15.75" x14ac:dyDescent="0.25"/>
    <row r="83" s="4" customFormat="1" ht="15.75" x14ac:dyDescent="0.25"/>
    <row r="84" s="4" customFormat="1" ht="15.75" x14ac:dyDescent="0.25"/>
    <row r="85" s="4" customFormat="1" ht="15.75" x14ac:dyDescent="0.25"/>
    <row r="86" s="4" customFormat="1" ht="15.75" x14ac:dyDescent="0.25"/>
    <row r="87" s="4" customFormat="1" ht="15.75" x14ac:dyDescent="0.25"/>
    <row r="88" s="4" customFormat="1" ht="15.75" x14ac:dyDescent="0.25"/>
    <row r="89" s="4" customFormat="1" ht="15.75" x14ac:dyDescent="0.25"/>
    <row r="90" s="4" customFormat="1" ht="15.75" x14ac:dyDescent="0.25"/>
    <row r="91" s="4" customFormat="1" ht="15.75" x14ac:dyDescent="0.25"/>
    <row r="92" s="4" customFormat="1" ht="15.75" x14ac:dyDescent="0.25"/>
    <row r="93" s="4" customFormat="1" ht="15.75" x14ac:dyDescent="0.25"/>
    <row r="94" s="4" customFormat="1" ht="15.75" x14ac:dyDescent="0.25"/>
    <row r="95" s="4" customFormat="1" ht="15.75" x14ac:dyDescent="0.25"/>
    <row r="96" s="4" customFormat="1" ht="15.75" x14ac:dyDescent="0.25"/>
    <row r="97" s="4" customFormat="1" ht="15.75" x14ac:dyDescent="0.25"/>
    <row r="98" s="4" customFormat="1" ht="15.75" x14ac:dyDescent="0.25"/>
    <row r="99" s="4" customFormat="1" ht="15.75" x14ac:dyDescent="0.25"/>
    <row r="100" s="4" customFormat="1" ht="15.75" x14ac:dyDescent="0.25"/>
    <row r="101" s="4" customFormat="1" ht="15.75" x14ac:dyDescent="0.25"/>
    <row r="102" s="4" customFormat="1" ht="15.75" x14ac:dyDescent="0.25"/>
    <row r="103" s="4" customFormat="1" ht="15.75" x14ac:dyDescent="0.25"/>
    <row r="104" s="4" customFormat="1" ht="15.75" x14ac:dyDescent="0.25"/>
    <row r="105" s="4" customFormat="1" ht="15.75" x14ac:dyDescent="0.25"/>
    <row r="106" s="4" customFormat="1" ht="15.75" x14ac:dyDescent="0.25"/>
    <row r="107" s="4" customFormat="1" ht="15.75" x14ac:dyDescent="0.25"/>
    <row r="108" s="4" customFormat="1" ht="15.75" x14ac:dyDescent="0.25"/>
    <row r="109" s="4" customFormat="1" ht="15.75" x14ac:dyDescent="0.25"/>
    <row r="110" s="4" customFormat="1" ht="15.75" x14ac:dyDescent="0.25"/>
    <row r="111" s="4" customFormat="1" ht="15.75" x14ac:dyDescent="0.25"/>
    <row r="112" s="4" customFormat="1" ht="15.75" x14ac:dyDescent="0.25"/>
    <row r="113" s="4" customFormat="1" ht="15.75" x14ac:dyDescent="0.25"/>
    <row r="114" s="4" customFormat="1" ht="15.75" x14ac:dyDescent="0.25"/>
    <row r="115" s="4" customFormat="1" ht="15.75" x14ac:dyDescent="0.25"/>
    <row r="116" s="4" customFormat="1" ht="15.75" x14ac:dyDescent="0.25"/>
    <row r="117" s="4" customFormat="1" ht="15.75" x14ac:dyDescent="0.25"/>
    <row r="118" s="4" customFormat="1" ht="15.75" x14ac:dyDescent="0.25"/>
    <row r="119" s="4" customFormat="1" ht="15.75" x14ac:dyDescent="0.25"/>
    <row r="120" s="4" customFormat="1" ht="15.75" x14ac:dyDescent="0.25"/>
    <row r="121" s="4" customFormat="1" ht="15.75" x14ac:dyDescent="0.25"/>
    <row r="122" s="4" customFormat="1" ht="15.75" x14ac:dyDescent="0.25"/>
    <row r="123" s="4" customFormat="1" ht="15.75" x14ac:dyDescent="0.25"/>
    <row r="124" s="4" customFormat="1" ht="15.75" x14ac:dyDescent="0.25"/>
    <row r="125" s="4" customFormat="1" ht="15.75" x14ac:dyDescent="0.25"/>
    <row r="126" s="4" customFormat="1" ht="15.75" x14ac:dyDescent="0.25"/>
    <row r="127" s="4" customFormat="1" ht="15.75" x14ac:dyDescent="0.25"/>
    <row r="128" s="4" customFormat="1" ht="15.75" x14ac:dyDescent="0.25"/>
    <row r="129" s="4" customFormat="1" ht="15.75" x14ac:dyDescent="0.25"/>
    <row r="130" s="4" customFormat="1" ht="15.75" x14ac:dyDescent="0.25"/>
    <row r="131" s="4" customFormat="1" ht="15.75" x14ac:dyDescent="0.25"/>
    <row r="132" s="4" customFormat="1" ht="15.75" x14ac:dyDescent="0.25"/>
    <row r="133" s="4" customFormat="1" ht="15.75" x14ac:dyDescent="0.25"/>
    <row r="134" s="4" customFormat="1" ht="15.75" x14ac:dyDescent="0.25"/>
    <row r="135" s="4" customFormat="1" ht="15.75" x14ac:dyDescent="0.25"/>
    <row r="136" s="4" customFormat="1" ht="15.75" x14ac:dyDescent="0.25"/>
    <row r="137" s="4" customFormat="1" ht="15.75" x14ac:dyDescent="0.25"/>
    <row r="138" s="4" customFormat="1" ht="15.75" x14ac:dyDescent="0.25"/>
    <row r="139" s="4" customFormat="1" ht="15.75" x14ac:dyDescent="0.25"/>
    <row r="140" s="4" customFormat="1" ht="15.75" x14ac:dyDescent="0.25"/>
    <row r="141" s="4" customFormat="1" ht="15.75" x14ac:dyDescent="0.25"/>
    <row r="142" s="4" customFormat="1" ht="15.75" x14ac:dyDescent="0.25"/>
    <row r="143" s="4" customFormat="1" ht="15.75" x14ac:dyDescent="0.25"/>
    <row r="144" s="4" customFormat="1" ht="15.75" x14ac:dyDescent="0.25"/>
    <row r="145" s="4" customFormat="1" ht="15.75" x14ac:dyDescent="0.25"/>
    <row r="146" s="4" customFormat="1" ht="15.75" x14ac:dyDescent="0.25"/>
    <row r="147" s="4" customFormat="1" ht="15.75" x14ac:dyDescent="0.25"/>
    <row r="148" s="4" customFormat="1" ht="15.75" x14ac:dyDescent="0.25"/>
    <row r="149" s="4" customFormat="1" ht="15.75" x14ac:dyDescent="0.25"/>
    <row r="150" s="4" customFormat="1" ht="15.75" x14ac:dyDescent="0.25"/>
    <row r="151" s="4" customFormat="1" ht="15.75" x14ac:dyDescent="0.25"/>
    <row r="152" s="4" customFormat="1" ht="15.75" x14ac:dyDescent="0.25"/>
    <row r="153" s="4" customFormat="1" ht="15.75" x14ac:dyDescent="0.25"/>
    <row r="154" s="4" customFormat="1" ht="15.75" x14ac:dyDescent="0.25"/>
    <row r="155" s="4" customFormat="1" ht="15.75" x14ac:dyDescent="0.25"/>
    <row r="156" s="4" customFormat="1" ht="15.75" x14ac:dyDescent="0.25"/>
    <row r="157" s="4" customFormat="1" ht="15.75" x14ac:dyDescent="0.25"/>
    <row r="158" s="4" customFormat="1" ht="15.75" x14ac:dyDescent="0.25"/>
    <row r="159" s="4" customFormat="1" ht="15.75" x14ac:dyDescent="0.25"/>
    <row r="160" s="4" customFormat="1" ht="15.75" x14ac:dyDescent="0.25"/>
    <row r="161" s="4" customFormat="1" ht="15.75" x14ac:dyDescent="0.25"/>
    <row r="162" s="4" customFormat="1" ht="15.75" x14ac:dyDescent="0.25"/>
    <row r="163" s="4" customFormat="1" ht="15.75" x14ac:dyDescent="0.25"/>
    <row r="164" s="4" customFormat="1" ht="15.75" x14ac:dyDescent="0.25"/>
    <row r="165" s="4" customFormat="1" ht="15.75" x14ac:dyDescent="0.25"/>
    <row r="166" s="4" customFormat="1" ht="15.75" x14ac:dyDescent="0.25"/>
  </sheetData>
  <mergeCells count="7">
    <mergeCell ref="A1:F1"/>
    <mergeCell ref="F3:F4"/>
    <mergeCell ref="A6:F6"/>
    <mergeCell ref="A3:A4"/>
    <mergeCell ref="B3:B4"/>
    <mergeCell ref="C3:C4"/>
    <mergeCell ref="D3:E3"/>
  </mergeCells>
  <pageMargins left="0.31496062992125984" right="0.31496062992125984" top="0.74803149606299213" bottom="0.74803149606299213" header="0.31496062992125984" footer="0.31496062992125984"/>
  <pageSetup paperSize="9" orientation="portrait" horizontalDpi="300" verticalDpi="30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6" sqref="A16"/>
    </sheetView>
  </sheetViews>
  <sheetFormatPr defaultColWidth="9.140625" defaultRowHeight="18.75" x14ac:dyDescent="0.3"/>
  <cols>
    <col min="1" max="1" width="92.28515625" style="3" customWidth="1"/>
    <col min="2" max="16384" width="9.140625" style="3"/>
  </cols>
  <sheetData>
    <row r="1" spans="1:1" ht="37.5" x14ac:dyDescent="0.3">
      <c r="A1" s="18" t="s">
        <v>66</v>
      </c>
    </row>
    <row r="3" spans="1:1" ht="56.25" x14ac:dyDescent="0.3">
      <c r="A3" s="19" t="s">
        <v>64</v>
      </c>
    </row>
    <row r="4" spans="1:1" x14ac:dyDescent="0.3">
      <c r="A4" s="19"/>
    </row>
    <row r="5" spans="1:1" x14ac:dyDescent="0.3">
      <c r="A5" s="3" t="s">
        <v>65</v>
      </c>
    </row>
    <row r="6" spans="1:1" ht="56.25" x14ac:dyDescent="0.3">
      <c r="A6" s="21" t="s">
        <v>68</v>
      </c>
    </row>
    <row r="8" spans="1:1" ht="56.25" x14ac:dyDescent="0.3">
      <c r="A8" s="19" t="s">
        <v>67</v>
      </c>
    </row>
    <row r="9" spans="1:1" x14ac:dyDescent="0.3">
      <c r="A9" s="20" t="s">
        <v>61</v>
      </c>
    </row>
    <row r="10" spans="1:1" x14ac:dyDescent="0.3">
      <c r="A10" s="20" t="s">
        <v>62</v>
      </c>
    </row>
    <row r="11" spans="1:1" x14ac:dyDescent="0.3">
      <c r="A11" s="20" t="s">
        <v>69</v>
      </c>
    </row>
    <row r="12" spans="1:1" ht="38.25" customHeight="1" x14ac:dyDescent="0.3">
      <c r="A12" s="19" t="s">
        <v>71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topLeftCell="B1" workbookViewId="0">
      <selection activeCell="H18" sqref="H18"/>
    </sheetView>
  </sheetViews>
  <sheetFormatPr defaultRowHeight="15" x14ac:dyDescent="0.25"/>
  <cols>
    <col min="1" max="1" width="8.85546875" style="27"/>
    <col min="2" max="2" width="15.28515625" style="27" bestFit="1" customWidth="1"/>
    <col min="3" max="5" width="8.85546875" style="27"/>
    <col min="6" max="6" width="15" customWidth="1"/>
    <col min="7" max="7" width="13.5703125" customWidth="1"/>
    <col min="8" max="8" width="16.140625" customWidth="1"/>
    <col min="9" max="9" width="16.5703125" customWidth="1"/>
    <col min="10" max="10" width="15.7109375" customWidth="1"/>
    <col min="11" max="11" width="12.42578125" customWidth="1"/>
    <col min="12" max="12" width="18.42578125" customWidth="1"/>
    <col min="13" max="13" width="12.42578125" customWidth="1"/>
    <col min="14" max="14" width="13.140625" customWidth="1"/>
  </cols>
  <sheetData>
    <row r="2" spans="1:14" ht="15.75" x14ac:dyDescent="0.25">
      <c r="A2" s="68" t="s">
        <v>74</v>
      </c>
      <c r="B2" s="68"/>
      <c r="C2" s="25" t="s">
        <v>75</v>
      </c>
      <c r="D2" s="25"/>
      <c r="E2" s="25"/>
    </row>
    <row r="3" spans="1:14" ht="15.75" x14ac:dyDescent="0.25">
      <c r="A3" s="25"/>
      <c r="B3" s="25"/>
      <c r="C3" s="68" t="s">
        <v>76</v>
      </c>
      <c r="D3" s="68"/>
      <c r="E3" s="68"/>
    </row>
    <row r="4" spans="1:14" ht="15.75" x14ac:dyDescent="0.25">
      <c r="A4" s="25"/>
      <c r="B4" s="25"/>
      <c r="C4" s="26" t="s">
        <v>77</v>
      </c>
      <c r="D4" s="26"/>
      <c r="E4" s="26"/>
    </row>
    <row r="6" spans="1:14" ht="18.600000000000001" customHeight="1" x14ac:dyDescent="0.25">
      <c r="A6" s="69" t="s">
        <v>0</v>
      </c>
      <c r="B6" s="69" t="s">
        <v>78</v>
      </c>
      <c r="C6" s="69" t="s">
        <v>79</v>
      </c>
      <c r="D6" s="69" t="s">
        <v>80</v>
      </c>
      <c r="E6" s="69" t="s">
        <v>81</v>
      </c>
      <c r="F6" s="66" t="s">
        <v>95</v>
      </c>
      <c r="G6" s="67" t="s">
        <v>96</v>
      </c>
      <c r="H6" s="67" t="s">
        <v>97</v>
      </c>
      <c r="I6" s="67" t="s">
        <v>98</v>
      </c>
      <c r="J6" s="67" t="s">
        <v>99</v>
      </c>
      <c r="K6" s="67" t="s">
        <v>100</v>
      </c>
      <c r="L6" s="67" t="s">
        <v>101</v>
      </c>
      <c r="M6" s="73" t="s">
        <v>102</v>
      </c>
      <c r="N6" s="76" t="s">
        <v>103</v>
      </c>
    </row>
    <row r="7" spans="1:14" ht="18.600000000000001" customHeight="1" x14ac:dyDescent="0.25">
      <c r="A7" s="69"/>
      <c r="B7" s="69"/>
      <c r="C7" s="69"/>
      <c r="D7" s="69"/>
      <c r="E7" s="69"/>
      <c r="F7" s="66"/>
      <c r="G7" s="67"/>
      <c r="H7" s="67"/>
      <c r="I7" s="67"/>
      <c r="J7" s="67"/>
      <c r="K7" s="67"/>
      <c r="L7" s="67"/>
      <c r="M7" s="74"/>
      <c r="N7" s="76"/>
    </row>
    <row r="8" spans="1:14" ht="18.600000000000001" customHeight="1" x14ac:dyDescent="0.25">
      <c r="A8" s="69"/>
      <c r="B8" s="69"/>
      <c r="C8" s="69"/>
      <c r="D8" s="69"/>
      <c r="E8" s="69"/>
      <c r="F8" s="66"/>
      <c r="G8" s="67"/>
      <c r="H8" s="67"/>
      <c r="I8" s="67"/>
      <c r="J8" s="67"/>
      <c r="K8" s="67"/>
      <c r="L8" s="67"/>
      <c r="M8" s="74"/>
      <c r="N8" s="76"/>
    </row>
    <row r="9" spans="1:14" ht="42.75" customHeight="1" x14ac:dyDescent="0.25">
      <c r="A9" s="69"/>
      <c r="B9" s="69"/>
      <c r="C9" s="69"/>
      <c r="D9" s="69"/>
      <c r="E9" s="69"/>
      <c r="F9" s="66"/>
      <c r="G9" s="67"/>
      <c r="H9" s="67"/>
      <c r="I9" s="67"/>
      <c r="J9" s="67"/>
      <c r="K9" s="67"/>
      <c r="L9" s="67"/>
      <c r="M9" s="75"/>
      <c r="N9" s="76"/>
    </row>
    <row r="10" spans="1:14" x14ac:dyDescent="0.25">
      <c r="A10" s="28">
        <v>1</v>
      </c>
      <c r="B10" s="28">
        <v>2</v>
      </c>
      <c r="C10" s="28">
        <v>3</v>
      </c>
      <c r="D10" s="28">
        <v>4</v>
      </c>
      <c r="E10" s="28">
        <v>5</v>
      </c>
      <c r="F10" s="34">
        <v>6</v>
      </c>
      <c r="G10" s="34">
        <v>7</v>
      </c>
      <c r="H10" s="34">
        <v>8</v>
      </c>
      <c r="I10" s="34">
        <v>9</v>
      </c>
      <c r="J10" s="34">
        <v>10</v>
      </c>
      <c r="K10" s="28">
        <v>11</v>
      </c>
      <c r="L10" s="28">
        <v>12</v>
      </c>
      <c r="M10" s="28">
        <v>13</v>
      </c>
      <c r="N10" s="28">
        <v>14</v>
      </c>
    </row>
    <row r="11" spans="1:14" x14ac:dyDescent="0.25">
      <c r="A11" s="29">
        <v>1</v>
      </c>
      <c r="B11" s="30" t="s">
        <v>82</v>
      </c>
      <c r="C11" s="31">
        <v>30</v>
      </c>
      <c r="D11" s="31">
        <v>11</v>
      </c>
      <c r="E11" s="31">
        <v>200</v>
      </c>
      <c r="F11" s="35">
        <v>30</v>
      </c>
      <c r="G11" s="35">
        <v>1</v>
      </c>
      <c r="H11" s="35">
        <v>3</v>
      </c>
      <c r="I11" s="35">
        <v>3</v>
      </c>
      <c r="J11" s="70">
        <v>26</v>
      </c>
      <c r="K11" s="40">
        <f>F11+G11+H11+I11+26</f>
        <v>63</v>
      </c>
      <c r="L11" s="39">
        <f>K11*200</f>
        <v>12600</v>
      </c>
      <c r="M11" s="42"/>
      <c r="N11" s="39">
        <v>497775</v>
      </c>
    </row>
    <row r="12" spans="1:14" x14ac:dyDescent="0.25">
      <c r="A12" s="29">
        <v>2</v>
      </c>
      <c r="B12" s="30" t="s">
        <v>83</v>
      </c>
      <c r="C12" s="31">
        <v>12</v>
      </c>
      <c r="D12" s="31">
        <v>0</v>
      </c>
      <c r="E12" s="31">
        <v>65</v>
      </c>
      <c r="F12" s="35">
        <v>12</v>
      </c>
      <c r="G12" s="35">
        <v>1</v>
      </c>
      <c r="H12" s="35">
        <v>0</v>
      </c>
      <c r="I12" s="35">
        <v>0</v>
      </c>
      <c r="J12" s="71"/>
      <c r="K12" s="40">
        <f t="shared" ref="K12:K22" si="0">F12+G12+H12+I12</f>
        <v>13</v>
      </c>
      <c r="L12" s="39">
        <f t="shared" ref="L12:L22" si="1">K12*200</f>
        <v>2600</v>
      </c>
      <c r="M12" s="42"/>
      <c r="N12" s="39">
        <v>77350</v>
      </c>
    </row>
    <row r="13" spans="1:14" x14ac:dyDescent="0.25">
      <c r="A13" s="29">
        <v>3</v>
      </c>
      <c r="B13" s="30" t="s">
        <v>84</v>
      </c>
      <c r="C13" s="31">
        <v>15</v>
      </c>
      <c r="D13" s="31">
        <v>0</v>
      </c>
      <c r="E13" s="31">
        <v>92</v>
      </c>
      <c r="F13" s="35">
        <v>15</v>
      </c>
      <c r="G13" s="35">
        <v>1</v>
      </c>
      <c r="H13" s="35">
        <v>0</v>
      </c>
      <c r="I13" s="35">
        <v>0</v>
      </c>
      <c r="J13" s="71"/>
      <c r="K13" s="40">
        <f t="shared" si="0"/>
        <v>16</v>
      </c>
      <c r="L13" s="39">
        <f t="shared" si="1"/>
        <v>3200</v>
      </c>
      <c r="M13" s="42"/>
      <c r="N13" s="39">
        <v>106896</v>
      </c>
    </row>
    <row r="14" spans="1:14" x14ac:dyDescent="0.25">
      <c r="A14" s="29">
        <v>4</v>
      </c>
      <c r="B14" s="30" t="s">
        <v>85</v>
      </c>
      <c r="C14" s="31">
        <v>18</v>
      </c>
      <c r="D14" s="31">
        <v>0</v>
      </c>
      <c r="E14" s="31">
        <v>94</v>
      </c>
      <c r="F14" s="35">
        <v>18</v>
      </c>
      <c r="G14" s="35">
        <v>1</v>
      </c>
      <c r="H14" s="35">
        <v>0</v>
      </c>
      <c r="I14" s="35">
        <v>0</v>
      </c>
      <c r="J14" s="71"/>
      <c r="K14" s="40">
        <f t="shared" si="0"/>
        <v>19</v>
      </c>
      <c r="L14" s="39">
        <f t="shared" si="1"/>
        <v>3800</v>
      </c>
      <c r="M14" s="42"/>
      <c r="N14" s="39">
        <v>72199</v>
      </c>
    </row>
    <row r="15" spans="1:14" x14ac:dyDescent="0.25">
      <c r="A15" s="29">
        <v>5</v>
      </c>
      <c r="B15" s="30" t="s">
        <v>86</v>
      </c>
      <c r="C15" s="31">
        <v>10</v>
      </c>
      <c r="D15" s="31">
        <v>0</v>
      </c>
      <c r="E15" s="31">
        <v>46</v>
      </c>
      <c r="F15" s="35">
        <v>10</v>
      </c>
      <c r="G15" s="35">
        <v>1</v>
      </c>
      <c r="H15" s="35">
        <v>0</v>
      </c>
      <c r="I15" s="35">
        <v>0</v>
      </c>
      <c r="J15" s="71"/>
      <c r="K15" s="40">
        <f t="shared" si="0"/>
        <v>11</v>
      </c>
      <c r="L15" s="39">
        <f t="shared" si="1"/>
        <v>2200</v>
      </c>
      <c r="M15" s="42"/>
      <c r="N15" s="39">
        <v>77304</v>
      </c>
    </row>
    <row r="16" spans="1:14" x14ac:dyDescent="0.25">
      <c r="A16" s="29">
        <v>6</v>
      </c>
      <c r="B16" s="30" t="s">
        <v>87</v>
      </c>
      <c r="C16" s="31">
        <v>14</v>
      </c>
      <c r="D16" s="31">
        <v>1</v>
      </c>
      <c r="E16" s="31">
        <v>98</v>
      </c>
      <c r="F16" s="35">
        <v>14</v>
      </c>
      <c r="G16" s="35">
        <v>1</v>
      </c>
      <c r="H16" s="35">
        <v>1</v>
      </c>
      <c r="I16" s="35">
        <v>0</v>
      </c>
      <c r="J16" s="71"/>
      <c r="K16" s="40">
        <f t="shared" si="0"/>
        <v>16</v>
      </c>
      <c r="L16" s="39">
        <f t="shared" si="1"/>
        <v>3200</v>
      </c>
      <c r="M16" s="42"/>
      <c r="N16" s="39">
        <v>116047</v>
      </c>
    </row>
    <row r="17" spans="1:14" x14ac:dyDescent="0.25">
      <c r="A17" s="29">
        <v>7</v>
      </c>
      <c r="B17" s="30" t="s">
        <v>88</v>
      </c>
      <c r="C17" s="31">
        <v>14</v>
      </c>
      <c r="D17" s="31">
        <v>1</v>
      </c>
      <c r="E17" s="31">
        <v>96</v>
      </c>
      <c r="F17" s="35">
        <v>14</v>
      </c>
      <c r="G17" s="35">
        <v>1</v>
      </c>
      <c r="H17" s="35">
        <v>1</v>
      </c>
      <c r="I17" s="35">
        <v>0</v>
      </c>
      <c r="J17" s="71"/>
      <c r="K17" s="40">
        <f t="shared" si="0"/>
        <v>16</v>
      </c>
      <c r="L17" s="39">
        <f t="shared" si="1"/>
        <v>3200</v>
      </c>
      <c r="M17" s="42"/>
      <c r="N17" s="39">
        <v>88341</v>
      </c>
    </row>
    <row r="18" spans="1:14" x14ac:dyDescent="0.25">
      <c r="A18" s="29">
        <v>8</v>
      </c>
      <c r="B18" s="30" t="s">
        <v>89</v>
      </c>
      <c r="C18" s="31">
        <v>15</v>
      </c>
      <c r="D18" s="31">
        <v>2</v>
      </c>
      <c r="E18" s="31">
        <v>58</v>
      </c>
      <c r="F18" s="35">
        <v>15</v>
      </c>
      <c r="G18" s="35">
        <v>1</v>
      </c>
      <c r="H18" s="35">
        <v>2</v>
      </c>
      <c r="I18" s="35">
        <v>0</v>
      </c>
      <c r="J18" s="71"/>
      <c r="K18" s="40">
        <f t="shared" si="0"/>
        <v>18</v>
      </c>
      <c r="L18" s="39">
        <f t="shared" si="1"/>
        <v>3600</v>
      </c>
      <c r="M18" s="42"/>
      <c r="N18" s="39">
        <v>71438</v>
      </c>
    </row>
    <row r="19" spans="1:14" x14ac:dyDescent="0.25">
      <c r="A19" s="29">
        <v>9</v>
      </c>
      <c r="B19" s="30" t="s">
        <v>90</v>
      </c>
      <c r="C19" s="31">
        <v>12</v>
      </c>
      <c r="D19" s="31">
        <v>0</v>
      </c>
      <c r="E19" s="31">
        <v>53</v>
      </c>
      <c r="F19" s="35">
        <v>12</v>
      </c>
      <c r="G19" s="35">
        <v>1</v>
      </c>
      <c r="H19" s="35">
        <v>0</v>
      </c>
      <c r="I19" s="35">
        <v>0</v>
      </c>
      <c r="J19" s="71"/>
      <c r="K19" s="40">
        <f t="shared" si="0"/>
        <v>13</v>
      </c>
      <c r="L19" s="39">
        <f t="shared" si="1"/>
        <v>2600</v>
      </c>
      <c r="M19" s="42"/>
      <c r="N19" s="39">
        <v>122906</v>
      </c>
    </row>
    <row r="20" spans="1:14" x14ac:dyDescent="0.25">
      <c r="A20" s="29">
        <v>10</v>
      </c>
      <c r="B20" s="30" t="s">
        <v>91</v>
      </c>
      <c r="C20" s="31">
        <v>13</v>
      </c>
      <c r="D20" s="31">
        <v>0</v>
      </c>
      <c r="E20" s="31">
        <v>74</v>
      </c>
      <c r="F20" s="36">
        <v>14</v>
      </c>
      <c r="G20" s="35">
        <v>1</v>
      </c>
      <c r="H20" s="35">
        <v>0</v>
      </c>
      <c r="I20" s="35">
        <v>0</v>
      </c>
      <c r="J20" s="71"/>
      <c r="K20" s="40">
        <f t="shared" si="0"/>
        <v>15</v>
      </c>
      <c r="L20" s="39">
        <f t="shared" si="1"/>
        <v>3000</v>
      </c>
      <c r="M20" s="42"/>
      <c r="N20" s="39">
        <v>65729</v>
      </c>
    </row>
    <row r="21" spans="1:14" x14ac:dyDescent="0.25">
      <c r="A21" s="29">
        <v>11</v>
      </c>
      <c r="B21" s="30" t="s">
        <v>92</v>
      </c>
      <c r="C21" s="31">
        <v>17</v>
      </c>
      <c r="D21" s="31">
        <v>0</v>
      </c>
      <c r="E21" s="31">
        <v>71</v>
      </c>
      <c r="F21" s="35">
        <v>17</v>
      </c>
      <c r="G21" s="35">
        <v>1</v>
      </c>
      <c r="H21" s="35">
        <v>0</v>
      </c>
      <c r="I21" s="35">
        <v>0</v>
      </c>
      <c r="J21" s="71"/>
      <c r="K21" s="40">
        <f t="shared" si="0"/>
        <v>18</v>
      </c>
      <c r="L21" s="39">
        <f t="shared" si="1"/>
        <v>3600</v>
      </c>
      <c r="M21" s="42"/>
      <c r="N21" s="39">
        <v>164734</v>
      </c>
    </row>
    <row r="22" spans="1:14" x14ac:dyDescent="0.25">
      <c r="A22" s="29">
        <v>12</v>
      </c>
      <c r="B22" s="32" t="s">
        <v>93</v>
      </c>
      <c r="C22" s="29">
        <v>0</v>
      </c>
      <c r="D22" s="29">
        <v>0</v>
      </c>
      <c r="E22" s="29">
        <v>0</v>
      </c>
      <c r="F22" s="37">
        <v>0</v>
      </c>
      <c r="G22" s="35">
        <v>2</v>
      </c>
      <c r="H22" s="35">
        <v>0</v>
      </c>
      <c r="I22" s="35">
        <v>0</v>
      </c>
      <c r="J22" s="72"/>
      <c r="K22" s="40">
        <f t="shared" si="0"/>
        <v>2</v>
      </c>
      <c r="L22" s="39">
        <f t="shared" si="1"/>
        <v>400</v>
      </c>
      <c r="M22" s="42"/>
      <c r="N22" s="39">
        <v>0</v>
      </c>
    </row>
    <row r="23" spans="1:14" x14ac:dyDescent="0.25">
      <c r="A23" s="65" t="s">
        <v>94</v>
      </c>
      <c r="B23" s="65"/>
      <c r="C23" s="33">
        <f t="shared" ref="C23:E23" si="2">SUM(C11:C22)</f>
        <v>170</v>
      </c>
      <c r="D23" s="33">
        <f t="shared" si="2"/>
        <v>15</v>
      </c>
      <c r="E23" s="33">
        <f t="shared" si="2"/>
        <v>947</v>
      </c>
      <c r="F23" s="38">
        <f>SUM(F11:F22)</f>
        <v>171</v>
      </c>
      <c r="G23" s="38">
        <f>SUM(G11:G22)</f>
        <v>13</v>
      </c>
      <c r="H23" s="38">
        <f>SUM(H11:H22)</f>
        <v>7</v>
      </c>
      <c r="I23" s="38">
        <f>SUM(I11:I22)</f>
        <v>3</v>
      </c>
      <c r="J23" s="38">
        <f>SUM(J11:J22)</f>
        <v>26</v>
      </c>
      <c r="K23" s="43">
        <f>SUM(K10:K22)</f>
        <v>231</v>
      </c>
      <c r="L23" s="43">
        <f>SUM(L10:L22)</f>
        <v>44012</v>
      </c>
      <c r="M23" s="43">
        <f t="shared" ref="M23:N23" si="3">SUM(M10:M22)</f>
        <v>13</v>
      </c>
      <c r="N23" s="43">
        <f t="shared" si="3"/>
        <v>1460733</v>
      </c>
    </row>
  </sheetData>
  <mergeCells count="18">
    <mergeCell ref="J11:J22"/>
    <mergeCell ref="K6:K9"/>
    <mergeCell ref="L6:L9"/>
    <mergeCell ref="M6:M9"/>
    <mergeCell ref="N6:N9"/>
    <mergeCell ref="J6:J9"/>
    <mergeCell ref="A2:B2"/>
    <mergeCell ref="C3:E3"/>
    <mergeCell ref="A6:A9"/>
    <mergeCell ref="B6:B9"/>
    <mergeCell ref="C6:C9"/>
    <mergeCell ref="D6:D9"/>
    <mergeCell ref="E6:E9"/>
    <mergeCell ref="A23:B23"/>
    <mergeCell ref="F6:F9"/>
    <mergeCell ref="G6:G9"/>
    <mergeCell ref="H6:H9"/>
    <mergeCell ref="I6:I9"/>
  </mergeCells>
  <pageMargins left="0.70866141732283472" right="0.70866141732283472" top="0.74803149606299213" bottom="0.74803149606299213" header="0.31496062992125984" footer="0.31496062992125984"/>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2FBC7F-FC73-4539-9D6D-EB892FD5F62B}"/>
</file>

<file path=customXml/itemProps2.xml><?xml version="1.0" encoding="utf-8"?>
<ds:datastoreItem xmlns:ds="http://schemas.openxmlformats.org/officeDocument/2006/customXml" ds:itemID="{A8DABFE3-AEC4-42D1-A47A-C4292098A138}"/>
</file>

<file path=customXml/itemProps3.xml><?xml version="1.0" encoding="utf-8"?>
<ds:datastoreItem xmlns:ds="http://schemas.openxmlformats.org/officeDocument/2006/customXml" ds:itemID="{7C166FCA-70DB-4831-A2C3-D4E4E19CFD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UBND tinh dang ky</vt:lpstr>
      <vt:lpstr>Phu luc</vt:lpstr>
      <vt:lpstr>Cơ sở tiêm chủng</vt:lpstr>
      <vt:lpstr>'Cơ sở tiêm chủng'!Print_Area</vt:lpstr>
      <vt:lpstr>'UBND tinh dang ky'!Print_Titles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GDPM</dc:creator>
  <cp:lastModifiedBy>LAM</cp:lastModifiedBy>
  <cp:lastPrinted>2021-06-16T07:27:57Z</cp:lastPrinted>
  <dcterms:created xsi:type="dcterms:W3CDTF">2020-09-23T08:32:50Z</dcterms:created>
  <dcterms:modified xsi:type="dcterms:W3CDTF">2021-06-16T07:40:23Z</dcterms:modified>
</cp:coreProperties>
</file>