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styles.xml" ContentType="application/vnd.openxmlformats-officedocument.spreadsheetml.styles+xml"/>
  <Override PartName="/xl/worksheets/sheet2.xml" ContentType="application/vnd.openxmlformats-officedocument.spreadsheetml.worksheet+xml"/>
  <Override PartName="/xl/theme/theme1.xml" ContentType="application/vnd.openxmlformats-officedocument.theme+xml"/>
  <Override PartName="/xl/worksheets/sheet1.xml" ContentType="application/vnd.openxmlformats-officedocument.spreadsheetml.worksheet+xml"/>
  <Override PartName="/xl/sharedStrings.xml" ContentType="application/vnd.openxmlformats-officedocument.spreadsheetml.sharedStrings+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F:\CV thống kê đối tượng ưu tiên lần 3\"/>
    </mc:Choice>
  </mc:AlternateContent>
  <bookViews>
    <workbookView xWindow="480" yWindow="345" windowWidth="16605" windowHeight="8205"/>
  </bookViews>
  <sheets>
    <sheet name="TONG HOP HUYEN THANH" sheetId="3" r:id="rId1"/>
    <sheet name="TONG HOP SO NGANH" sheetId="5" r:id="rId2"/>
  </sheets>
  <definedNames>
    <definedName name="_xlnm.Print_Titles" localSheetId="0">'TONG HOP HUYEN THANH'!$3:$4</definedName>
  </definedNames>
  <calcPr calcId="162913"/>
</workbook>
</file>

<file path=xl/calcChain.xml><?xml version="1.0" encoding="utf-8"?>
<calcChain xmlns="http://schemas.openxmlformats.org/spreadsheetml/2006/main">
  <c r="C22" i="3" l="1"/>
  <c r="C18" i="3"/>
  <c r="C14" i="3"/>
  <c r="I19" i="5" l="1"/>
  <c r="C22" i="5"/>
  <c r="C33" i="5" s="1"/>
  <c r="D16" i="3" l="1"/>
  <c r="E16" i="3"/>
  <c r="F16" i="3"/>
  <c r="G16" i="3"/>
  <c r="H16" i="3"/>
  <c r="I16" i="3"/>
  <c r="J16" i="3"/>
  <c r="K16" i="3"/>
  <c r="L16" i="3"/>
  <c r="M16" i="3"/>
  <c r="D7" i="3"/>
  <c r="D5" i="3" s="1"/>
  <c r="E7" i="3"/>
  <c r="E5" i="3" s="1"/>
  <c r="F7" i="3"/>
  <c r="H7" i="3"/>
  <c r="H5" i="3" s="1"/>
  <c r="J7" i="3"/>
  <c r="J5" i="3" s="1"/>
  <c r="K7" i="3"/>
  <c r="K5" i="3" s="1"/>
  <c r="L7" i="3"/>
  <c r="L5" i="3" s="1"/>
  <c r="M7" i="3"/>
  <c r="M5" i="3" s="1"/>
  <c r="F5" i="3"/>
  <c r="K30" i="3" l="1"/>
  <c r="E30" i="3"/>
  <c r="L30" i="3"/>
  <c r="J30" i="3"/>
  <c r="H30" i="3"/>
  <c r="F30" i="3"/>
  <c r="M30" i="3"/>
  <c r="D30" i="3"/>
  <c r="C16" i="3"/>
  <c r="C7" i="3"/>
  <c r="C5" i="3" s="1"/>
  <c r="C30" i="3" l="1"/>
  <c r="G8" i="3" l="1"/>
  <c r="G7" i="3" s="1"/>
  <c r="G5" i="3" s="1"/>
  <c r="G30" i="3" s="1"/>
  <c r="I8" i="3" l="1"/>
  <c r="I7" i="3" s="1"/>
  <c r="I5" i="3" s="1"/>
  <c r="I30" i="3" s="1"/>
  <c r="N6" i="3" l="1"/>
  <c r="N8" i="3"/>
  <c r="N9" i="3"/>
  <c r="N10" i="3"/>
  <c r="N11" i="3"/>
  <c r="N12" i="3"/>
  <c r="N13" i="3"/>
  <c r="N14" i="3"/>
  <c r="N15" i="3"/>
  <c r="N17" i="3"/>
  <c r="N18" i="3"/>
  <c r="N19" i="3"/>
  <c r="N20" i="3"/>
  <c r="N21" i="3"/>
  <c r="N22" i="3"/>
  <c r="N23" i="3"/>
  <c r="N24" i="3"/>
  <c r="N25" i="3"/>
  <c r="N26" i="3"/>
  <c r="N27" i="3"/>
  <c r="N28" i="3"/>
  <c r="N29" i="3"/>
  <c r="N7" i="3"/>
  <c r="N16" i="3" l="1"/>
  <c r="N5" i="3"/>
  <c r="N30" i="3"/>
</calcChain>
</file>

<file path=xl/sharedStrings.xml><?xml version="1.0" encoding="utf-8"?>
<sst xmlns="http://schemas.openxmlformats.org/spreadsheetml/2006/main" count="84" uniqueCount="83">
  <si>
    <t>STT</t>
  </si>
  <si>
    <t>Đối tượng ưu tiên</t>
  </si>
  <si>
    <t xml:space="preserve"> - Thành viên Ban chỉ đạo</t>
  </si>
  <si>
    <t xml:space="preserve"> - Người làm việc ở khu cách ly</t>
  </si>
  <si>
    <t xml:space="preserve"> - Người làm nhiệm vụ truy vết, điều tra dịch tễ</t>
  </si>
  <si>
    <t xml:space="preserve"> - Tổ Covid cộng đồng</t>
  </si>
  <si>
    <t xml:space="preserve"> - Phóng viên</t>
  </si>
  <si>
    <t xml:space="preserve"> - Quân đội</t>
  </si>
  <si>
    <t xml:space="preserve"> - Công an</t>
  </si>
  <si>
    <t>Nhân viên, cán bộ ngoại giao của Việt Nam được cử đi nước ngoài; hải quan, cán bộ làm công tác xuất nhập cảnh</t>
  </si>
  <si>
    <t>Người cung cấp dịch vụ thiết yếu</t>
  </si>
  <si>
    <t xml:space="preserve"> - Hàng không</t>
  </si>
  <si>
    <t xml:space="preserve"> - Vận tải</t>
  </si>
  <si>
    <t xml:space="preserve"> - Du lịch</t>
  </si>
  <si>
    <t xml:space="preserve"> - Cung cấp dịch vụ điện, nước…...</t>
  </si>
  <si>
    <t xml:space="preserve"> - Giáo viên, người làm việc tại các cơ sở giáo dục, đào tạo; </t>
  </si>
  <si>
    <t xml:space="preserve"> - Người làm việc tại các cơ quan, đơn vị hành chính thường xuyên tiếp xúc với nhiều người</t>
  </si>
  <si>
    <t>Người sinh sống tại các vùng có dịch</t>
  </si>
  <si>
    <t>Người nghèo, các đối tượng chính sách xã hội</t>
  </si>
  <si>
    <t>Người được cơ quan nhà nước có thẩm quyền cử đi công tác, học tập, lao động ở nước ngoài</t>
  </si>
  <si>
    <t xml:space="preserve"> * Nhân viên tham gia phòng chống dịch</t>
  </si>
  <si>
    <t>Các đối tượng khác do Bộ Y tế quyết định căn cứ nhu cầu phòng, chống dịch</t>
  </si>
  <si>
    <t xml:space="preserve"> * Người làm việc trong các cơ sở y tế</t>
  </si>
  <si>
    <t>TỔNG CỘNG</t>
  </si>
  <si>
    <t>Lực lượng tuyến đầu phòng, chống dịch, gồm:</t>
  </si>
  <si>
    <t>Nhóm</t>
  </si>
  <si>
    <t>Biên Hòa</t>
  </si>
  <si>
    <t>Xuân Lộc</t>
  </si>
  <si>
    <t>Long Thành</t>
  </si>
  <si>
    <t>Cẩm Mỹ</t>
  </si>
  <si>
    <t>Thống Nhất</t>
  </si>
  <si>
    <t>Trảng Bom</t>
  </si>
  <si>
    <t>Định Quán</t>
  </si>
  <si>
    <t>Vĩnh Cửu</t>
  </si>
  <si>
    <t>Tân Phú</t>
  </si>
  <si>
    <t>Long Khánh</t>
  </si>
  <si>
    <t>Nhơn Trạch</t>
  </si>
  <si>
    <t>Toàn tỉnh</t>
  </si>
  <si>
    <t xml:space="preserve"> - Người mắc bệnh mãn tính </t>
  </si>
  <si>
    <t xml:space="preserve">Đơn vị </t>
  </si>
  <si>
    <t>Số lượng</t>
  </si>
  <si>
    <t>Trường CĐ Y tế Đồng Nai</t>
  </si>
  <si>
    <t>Đài phát thanh - truyền hình ĐN</t>
  </si>
  <si>
    <t>Trường ĐH Đồng Nai</t>
  </si>
  <si>
    <t>Trường CĐ Kỹ thuật ĐN</t>
  </si>
  <si>
    <t>Đoàn Đại biểu QH tỉnh ĐN</t>
  </si>
  <si>
    <t>Sở Ngoại vụ tỉnh ĐN</t>
  </si>
  <si>
    <t>Bảo hiểm XH tỉnh ĐN</t>
  </si>
  <si>
    <t>Sở GD-ĐT</t>
  </si>
  <si>
    <t>Công đoàn ngành GD-ĐT</t>
  </si>
  <si>
    <t>Giáo viên, người trong ngành GD toàn tỉnh: 37613</t>
  </si>
  <si>
    <t>Liên đoàn LĐ tỉnh ĐN</t>
  </si>
  <si>
    <t>Kho bạc nhà nước tỉnh ĐN</t>
  </si>
  <si>
    <t>Hội chữ thập đỏ tỉnh</t>
  </si>
  <si>
    <t>Khu bảo tồn thiên nhiên - văn hóa ĐN</t>
  </si>
  <si>
    <t>Sở Văn hóa, Thể thao - Du lịch và các đơn vị trực thuộc</t>
  </si>
  <si>
    <t>Doanh nghiệp du lịch (Cty, KDL…)</t>
  </si>
  <si>
    <t>Trường CĐ Công nghệ ĐN</t>
  </si>
  <si>
    <t>Thanh tra tỉnh ĐN</t>
  </si>
  <si>
    <t>Liên hợp các hội KH-KT</t>
  </si>
  <si>
    <t>Sở Tài nguyên - MT</t>
  </si>
  <si>
    <t>Sở Khoa học - Công nghệ</t>
  </si>
  <si>
    <t>Ban dân tộc</t>
  </si>
  <si>
    <t>Sở Tài chính</t>
  </si>
  <si>
    <t>Sở Tư pháp</t>
  </si>
  <si>
    <t>Ban QLDA đầu tư xây dựng</t>
  </si>
  <si>
    <t>Nhà Xuất bản Đồng Nai</t>
  </si>
  <si>
    <t>Ban chỉ đạo PCD COVID-19</t>
  </si>
  <si>
    <t>Công an tỉnh Đồng Nai</t>
  </si>
  <si>
    <t>Trong đó BGĐ: 9, trực thuộc tỉnh 1826, còn lại các huyện, TP</t>
  </si>
  <si>
    <t>Sở Xây dựng</t>
  </si>
  <si>
    <t>Sở GTVT</t>
  </si>
  <si>
    <t>Số đối tượng dự kiến theo huyện, thành phố</t>
  </si>
  <si>
    <t>BẢNG TỔNG HỢP CẬP NHẬT SỐ LƯỢNG CÁC ĐỐI TƯỢNG ƯU TIÊN TIÊM VẮC XIN PHÒNG COVID-19
TRÊN ĐỊA BÀN TỈNH ĐỒNG NAI (PHÂN THEO HUYỆN THÀNH)</t>
  </si>
  <si>
    <t>Toàn ngành: 54.245 (Vận tải hành khách: 8.293, vận tải hàng hóa: 42.984, bến xe khách: 98, Đào tạo lái xe: 2755, Người làm việc tại các cơ quan, đơn vị hành chính thường xuyên tiếp xúc với nhiều người: 107)</t>
  </si>
  <si>
    <t>Ghi chú</t>
  </si>
  <si>
    <t>BẢNG TỔNG HỢP CẬP NHẬT SỐ LƯỢNG CÁC ĐỐI TƯỢNG ƯU TIÊN 
TIÊM VẮC XIN PHÒNG COVID-19 TRÊN ĐỊA BÀN TỈNH ĐỒNG NAI 
(PHÂN THEO SỞ NGÀNH)</t>
  </si>
  <si>
    <t xml:space="preserve"> - Người mắc bệnh mãn tính &gt; 65 tuổi (Không tiêm)</t>
  </si>
  <si>
    <t xml:space="preserve"> - Người trên 65 tuổi (Không tiêm)</t>
  </si>
  <si>
    <t>Chú ý:</t>
  </si>
  <si>
    <r>
      <t xml:space="preserve">- Đề nghị các cơ quan, đơn vị, địa phương </t>
    </r>
    <r>
      <rPr>
        <b/>
        <sz val="14"/>
        <color theme="1"/>
        <rFont val="Times New Roman"/>
        <family val="1"/>
      </rPr>
      <t>không</t>
    </r>
    <r>
      <rPr>
        <sz val="14"/>
        <color theme="1"/>
        <rFont val="Times New Roman"/>
        <family val="1"/>
      </rPr>
      <t xml:space="preserve"> tính người dưới 18 tuổi và người trên 65 tuổi (chỉ tiêm cho các đối tượng từ đủ 18 tuổi đến đủ 65 tuổi).</t>
    </r>
  </si>
  <si>
    <t>- Để tránh trùng lắp, cần rà soát kỹ các đối tượng là người nghèo, các đối tượng chính sách xã hội, người mắc bệnh mãn tính,… (đã trừ người dưới 18 tuổi và người trên 65 tuổi) đã thống kê ở các mục trên.</t>
  </si>
  <si>
    <t>- Số lượng thống kê đối tượng ưu tiên cần phân chia theo các cơ quan, đơn vị có trụ sở, cơ sở đóng trên địa bàn các huyện, thành phố (Ví dụ: Chi cục thuế huyện Trảng Bom tổng hợp theo UBND huyện Trảng Bom, Cục thuế tỉnh Đồng Nai không tổng hợp vào số liệu).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</si>
</sst>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theme="1"/>
      <name val="Calibri"/>
      <family val="2"/>
      <charset val="163"/>
      <scheme val="minor"/>
    </font>
    <font>
      <b/>
      <sz val="14"/>
      <color theme="1"/>
      <name val="Times New Roman"/>
      <family val="1"/>
    </font>
    <font>
      <sz val="14"/>
      <color theme="1"/>
      <name val="Times New Roman"/>
      <family val="1"/>
    </font>
    <font>
      <sz val="14"/>
      <name val="Times New Roman"/>
      <family val="1"/>
    </font>
    <font>
      <sz val="13"/>
      <name val="Times New Roman"/>
      <family val="1"/>
    </font>
    <font>
      <b/>
      <sz val="18"/>
      <color theme="1"/>
      <name val="Times New Roman"/>
      <family val="1"/>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45">
    <xf numFmtId="0" fontId="0" fillId="0" borderId="0" xfId="0"/>
    <xf numFmtId="0" fontId="2" fillId="0" borderId="0" xfId="0" applyFont="1"/>
    <xf numFmtId="0" fontId="2" fillId="0" borderId="1" xfId="0" applyFont="1" applyBorder="1" applyAlignment="1">
      <alignment horizontal="left" vertical="center" wrapText="1"/>
    </xf>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0" fontId="2" fillId="0" borderId="4" xfId="0" applyFont="1" applyBorder="1" applyAlignment="1">
      <alignment horizontal="center"/>
    </xf>
    <xf numFmtId="0" fontId="2" fillId="0" borderId="0" xfId="0" applyFont="1" applyBorder="1"/>
    <xf numFmtId="0" fontId="1" fillId="0" borderId="0" xfId="0" applyFont="1"/>
    <xf numFmtId="0" fontId="2" fillId="0" borderId="0" xfId="0" applyFont="1" applyAlignment="1">
      <alignment horizontal="center" vertical="center" wrapText="1"/>
    </xf>
    <xf numFmtId="0" fontId="1" fillId="0" borderId="0" xfId="0" applyFont="1" applyAlignment="1">
      <alignment horizontal="center"/>
    </xf>
    <xf numFmtId="0" fontId="2" fillId="0" borderId="0" xfId="0" applyFont="1" applyAlignment="1">
      <alignment wrapText="1"/>
    </xf>
    <xf numFmtId="0" fontId="1" fillId="0" borderId="0" xfId="0" applyFont="1" applyAlignment="1">
      <alignment horizontal="center" vertical="center" wrapText="1"/>
    </xf>
    <xf numFmtId="0" fontId="1" fillId="0" borderId="1" xfId="0" applyFont="1" applyFill="1" applyBorder="1" applyAlignment="1">
      <alignment horizontal="center" vertical="center" wrapText="1"/>
    </xf>
    <xf numFmtId="0" fontId="3" fillId="0" borderId="1" xfId="0" applyFont="1" applyBorder="1" applyAlignment="1">
      <alignment horizontal="left" vertical="center" wrapText="1"/>
    </xf>
    <xf numFmtId="0" fontId="3" fillId="0" borderId="1" xfId="0" applyFont="1" applyBorder="1" applyAlignment="1">
      <alignment horizontal="center" vertical="center" wrapText="1"/>
    </xf>
    <xf numFmtId="3" fontId="4" fillId="0" borderId="1" xfId="0" applyNumberFormat="1" applyFont="1" applyFill="1" applyBorder="1" applyAlignment="1">
      <alignment horizontal="right" vertical="center" wrapText="1"/>
    </xf>
    <xf numFmtId="3" fontId="3" fillId="0" borderId="3" xfId="0" applyNumberFormat="1" applyFont="1" applyFill="1" applyBorder="1" applyAlignment="1">
      <alignment horizontal="right" vertical="center" wrapText="1"/>
    </xf>
    <xf numFmtId="3" fontId="2" fillId="0" borderId="0" xfId="0" applyNumberFormat="1" applyFont="1" applyFill="1" applyAlignment="1">
      <alignment horizontal="right" vertical="center" wrapText="1"/>
    </xf>
    <xf numFmtId="3" fontId="2" fillId="0" borderId="1" xfId="0" applyNumberFormat="1" applyFont="1" applyBorder="1" applyAlignment="1">
      <alignment horizontal="right" vertical="center" wrapText="1"/>
    </xf>
    <xf numFmtId="3" fontId="3" fillId="0" borderId="1" xfId="0" applyNumberFormat="1" applyFont="1" applyFill="1" applyBorder="1" applyAlignment="1">
      <alignment horizontal="right" vertical="center" wrapText="1"/>
    </xf>
    <xf numFmtId="3" fontId="3" fillId="0" borderId="0" xfId="0" applyNumberFormat="1" applyFont="1" applyFill="1" applyAlignment="1">
      <alignment horizontal="right" wrapText="1"/>
    </xf>
    <xf numFmtId="3" fontId="3" fillId="0" borderId="0" xfId="0" applyNumberFormat="1" applyFont="1" applyFill="1" applyAlignment="1">
      <alignment horizontal="right" vertical="center" wrapText="1"/>
    </xf>
    <xf numFmtId="3" fontId="2" fillId="0" borderId="1" xfId="0" applyNumberFormat="1" applyFont="1" applyFill="1" applyBorder="1" applyAlignment="1">
      <alignment horizontal="right" vertical="center" wrapText="1"/>
    </xf>
    <xf numFmtId="3" fontId="2" fillId="0" borderId="0" xfId="0" applyNumberFormat="1" applyFont="1" applyAlignment="1">
      <alignment horizontal="right" wrapText="1"/>
    </xf>
    <xf numFmtId="3" fontId="2" fillId="0" borderId="0" xfId="0" applyNumberFormat="1" applyFont="1" applyAlignment="1">
      <alignment horizontal="right" vertical="center" wrapText="1"/>
    </xf>
    <xf numFmtId="3" fontId="1" fillId="0" borderId="1" xfId="0" applyNumberFormat="1" applyFont="1" applyBorder="1" applyAlignment="1">
      <alignment horizontal="right" vertical="center" wrapText="1"/>
    </xf>
    <xf numFmtId="0" fontId="1" fillId="0" borderId="1" xfId="0" applyFont="1" applyFill="1" applyBorder="1" applyAlignment="1">
      <alignment vertical="center" wrapText="1"/>
    </xf>
    <xf numFmtId="0" fontId="2" fillId="0" borderId="1" xfId="0" applyFont="1" applyFill="1" applyBorder="1" applyAlignment="1">
      <alignment vertical="center" wrapText="1"/>
    </xf>
    <xf numFmtId="3" fontId="2" fillId="0" borderId="1" xfId="0" applyNumberFormat="1" applyFont="1" applyFill="1" applyBorder="1" applyAlignment="1">
      <alignment vertical="center" wrapText="1"/>
    </xf>
    <xf numFmtId="3" fontId="1" fillId="0" borderId="1" xfId="0" applyNumberFormat="1" applyFont="1" applyFill="1" applyBorder="1" applyAlignment="1">
      <alignment vertical="center" wrapText="1"/>
    </xf>
    <xf numFmtId="0" fontId="1" fillId="0" borderId="0" xfId="0" applyFont="1" applyAlignment="1">
      <alignment horizontal="center" vertical="center" wrapText="1"/>
    </xf>
    <xf numFmtId="0" fontId="1" fillId="0" borderId="0" xfId="0" applyFont="1" applyAlignment="1">
      <alignment horizontal="center" vertical="center"/>
    </xf>
    <xf numFmtId="0" fontId="1" fillId="0" borderId="5" xfId="0" applyFont="1" applyBorder="1" applyAlignment="1">
      <alignment horizontal="center" vertical="center" wrapText="1"/>
    </xf>
    <xf numFmtId="0" fontId="1" fillId="0" borderId="3" xfId="0" applyFont="1" applyBorder="1" applyAlignment="1">
      <alignment horizontal="center" vertical="center" wrapText="1"/>
    </xf>
    <xf numFmtId="0" fontId="1" fillId="0" borderId="2" xfId="0" applyFont="1" applyBorder="1" applyAlignment="1">
      <alignment horizontal="center" vertical="center" wrapText="1"/>
    </xf>
    <xf numFmtId="0" fontId="3" fillId="0" borderId="1" xfId="0" applyFont="1" applyBorder="1" applyAlignment="1">
      <alignment horizontal="center" vertical="center" wrapText="1"/>
    </xf>
    <xf numFmtId="0" fontId="2" fillId="0" borderId="1" xfId="0" applyFont="1" applyBorder="1" applyAlignment="1">
      <alignment horizontal="center" vertical="center" wrapText="1"/>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2" fillId="0" borderId="0" xfId="0" quotePrefix="1" applyFont="1" applyAlignment="1">
      <alignment horizontal="left" vertical="center"/>
    </xf>
    <xf numFmtId="0" fontId="2" fillId="0" borderId="0" xfId="0" quotePrefix="1" applyFont="1" applyAlignment="1">
      <alignment horizontal="left" vertical="center" wrapText="1"/>
    </xf>
    <xf numFmtId="0" fontId="2" fillId="0" borderId="0" xfId="0" applyFont="1" applyAlignment="1">
      <alignment horizontal="left" vertical="center" wrapText="1"/>
    </xf>
    <xf numFmtId="0" fontId="5" fillId="0" borderId="0" xfId="0"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N35"/>
  <sheetViews>
    <sheetView tabSelected="1" topLeftCell="A19" zoomScale="90" zoomScaleNormal="90" workbookViewId="0">
      <selection activeCell="A35" sqref="A35:N35"/>
    </sheetView>
  </sheetViews>
  <sheetFormatPr defaultColWidth="9.140625" defaultRowHeight="18.75" x14ac:dyDescent="0.3"/>
  <cols>
    <col min="1" max="1" width="4.5703125" style="1" customWidth="1"/>
    <col min="2" max="2" width="52.28515625" style="1" customWidth="1"/>
    <col min="3" max="3" width="11" style="1" customWidth="1"/>
    <col min="4" max="4" width="9.42578125" style="1" customWidth="1"/>
    <col min="5" max="11" width="9.140625" style="1"/>
    <col min="12" max="12" width="11" style="1" customWidth="1"/>
    <col min="13" max="13" width="10" style="1" customWidth="1"/>
    <col min="14" max="14" width="13.42578125" style="1" customWidth="1"/>
    <col min="15" max="15" width="10" style="1" bestFit="1" customWidth="1"/>
    <col min="16" max="16384" width="9.140625" style="1"/>
  </cols>
  <sheetData>
    <row r="1" spans="1:14" ht="44.25" customHeight="1" x14ac:dyDescent="0.3">
      <c r="A1" s="30" t="s">
        <v>73</v>
      </c>
      <c r="B1" s="31"/>
      <c r="C1" s="31"/>
      <c r="D1" s="31"/>
      <c r="E1" s="31"/>
      <c r="F1" s="31"/>
      <c r="G1" s="31"/>
      <c r="H1" s="31"/>
      <c r="I1" s="31"/>
      <c r="J1" s="31"/>
      <c r="K1" s="31"/>
      <c r="L1" s="31"/>
      <c r="M1" s="31"/>
      <c r="N1" s="31"/>
    </row>
    <row r="3" spans="1:14" s="11" customFormat="1" ht="47.25" customHeight="1" x14ac:dyDescent="0.25">
      <c r="A3" s="37" t="s">
        <v>25</v>
      </c>
      <c r="B3" s="37" t="s">
        <v>1</v>
      </c>
      <c r="C3" s="34" t="s">
        <v>72</v>
      </c>
      <c r="D3" s="32"/>
      <c r="E3" s="32"/>
      <c r="F3" s="32"/>
      <c r="G3" s="32"/>
      <c r="H3" s="32"/>
      <c r="I3" s="32"/>
      <c r="J3" s="32"/>
      <c r="K3" s="32"/>
      <c r="L3" s="32"/>
      <c r="M3" s="32"/>
      <c r="N3" s="33"/>
    </row>
    <row r="4" spans="1:14" s="11" customFormat="1" ht="47.25" customHeight="1" x14ac:dyDescent="0.25">
      <c r="A4" s="38"/>
      <c r="B4" s="38"/>
      <c r="C4" s="3" t="s">
        <v>26</v>
      </c>
      <c r="D4" s="3" t="s">
        <v>27</v>
      </c>
      <c r="E4" s="3" t="s">
        <v>28</v>
      </c>
      <c r="F4" s="3" t="s">
        <v>29</v>
      </c>
      <c r="G4" s="3" t="s">
        <v>30</v>
      </c>
      <c r="H4" s="3" t="s">
        <v>31</v>
      </c>
      <c r="I4" s="3" t="s">
        <v>32</v>
      </c>
      <c r="J4" s="3" t="s">
        <v>33</v>
      </c>
      <c r="K4" s="3" t="s">
        <v>34</v>
      </c>
      <c r="L4" s="3" t="s">
        <v>35</v>
      </c>
      <c r="M4" s="3" t="s">
        <v>36</v>
      </c>
      <c r="N4" s="3" t="s">
        <v>37</v>
      </c>
    </row>
    <row r="5" spans="1:14" s="8" customFormat="1" ht="18.75" customHeight="1" x14ac:dyDescent="0.25">
      <c r="A5" s="35">
        <v>1</v>
      </c>
      <c r="B5" s="13" t="s">
        <v>24</v>
      </c>
      <c r="C5" s="19">
        <f>SUM(C6:C7)</f>
        <v>14614</v>
      </c>
      <c r="D5" s="19">
        <f t="shared" ref="D5:M5" si="0">SUM(D6:D7)</f>
        <v>4785</v>
      </c>
      <c r="E5" s="19">
        <f t="shared" si="0"/>
        <v>5794</v>
      </c>
      <c r="F5" s="19">
        <f t="shared" si="0"/>
        <v>2037</v>
      </c>
      <c r="G5" s="19">
        <f t="shared" si="0"/>
        <v>1886</v>
      </c>
      <c r="H5" s="19">
        <f t="shared" si="0"/>
        <v>1496</v>
      </c>
      <c r="I5" s="19">
        <f t="shared" si="0"/>
        <v>3015</v>
      </c>
      <c r="J5" s="19">
        <f t="shared" si="0"/>
        <v>2989</v>
      </c>
      <c r="K5" s="19">
        <f t="shared" si="0"/>
        <v>2639</v>
      </c>
      <c r="L5" s="19">
        <f t="shared" si="0"/>
        <v>4042</v>
      </c>
      <c r="M5" s="19">
        <f t="shared" si="0"/>
        <v>1404</v>
      </c>
      <c r="N5" s="19">
        <f>SUM(C5:M5)</f>
        <v>44701</v>
      </c>
    </row>
    <row r="6" spans="1:14" s="8" customFormat="1" x14ac:dyDescent="0.25">
      <c r="A6" s="35"/>
      <c r="B6" s="13" t="s">
        <v>22</v>
      </c>
      <c r="C6" s="19">
        <v>6555</v>
      </c>
      <c r="D6" s="19">
        <v>974</v>
      </c>
      <c r="E6" s="19">
        <v>676</v>
      </c>
      <c r="F6" s="19">
        <v>490</v>
      </c>
      <c r="G6" s="15">
        <v>381</v>
      </c>
      <c r="H6" s="16">
        <v>698</v>
      </c>
      <c r="I6" s="19">
        <v>626</v>
      </c>
      <c r="J6" s="19">
        <v>535</v>
      </c>
      <c r="K6" s="19">
        <v>374</v>
      </c>
      <c r="L6" s="19">
        <v>1175</v>
      </c>
      <c r="M6" s="19">
        <v>332</v>
      </c>
      <c r="N6" s="19">
        <f t="shared" ref="N6:N30" si="1">SUM(C6:M6)</f>
        <v>12816</v>
      </c>
    </row>
    <row r="7" spans="1:14" s="8" customFormat="1" x14ac:dyDescent="0.25">
      <c r="A7" s="35"/>
      <c r="B7" s="13" t="s">
        <v>20</v>
      </c>
      <c r="C7" s="19">
        <f>SUM(C8:C14)</f>
        <v>8059</v>
      </c>
      <c r="D7" s="19">
        <f t="shared" ref="D7:M7" si="2">SUM(D8:D14)</f>
        <v>3811</v>
      </c>
      <c r="E7" s="19">
        <f t="shared" si="2"/>
        <v>5118</v>
      </c>
      <c r="F7" s="19">
        <f t="shared" si="2"/>
        <v>1547</v>
      </c>
      <c r="G7" s="19">
        <f t="shared" si="2"/>
        <v>1505</v>
      </c>
      <c r="H7" s="19">
        <f t="shared" si="2"/>
        <v>798</v>
      </c>
      <c r="I7" s="19">
        <f t="shared" si="2"/>
        <v>2389</v>
      </c>
      <c r="J7" s="19">
        <f t="shared" si="2"/>
        <v>2454</v>
      </c>
      <c r="K7" s="19">
        <f t="shared" si="2"/>
        <v>2265</v>
      </c>
      <c r="L7" s="19">
        <f t="shared" si="2"/>
        <v>2867</v>
      </c>
      <c r="M7" s="19">
        <f t="shared" si="2"/>
        <v>1072</v>
      </c>
      <c r="N7" s="19">
        <f t="shared" si="1"/>
        <v>31885</v>
      </c>
    </row>
    <row r="8" spans="1:14" s="8" customFormat="1" x14ac:dyDescent="0.25">
      <c r="A8" s="35"/>
      <c r="B8" s="13" t="s">
        <v>2</v>
      </c>
      <c r="C8" s="19">
        <v>267</v>
      </c>
      <c r="D8" s="19">
        <v>232</v>
      </c>
      <c r="E8" s="19">
        <v>244</v>
      </c>
      <c r="F8" s="19">
        <v>273</v>
      </c>
      <c r="G8" s="15">
        <f>201+662</f>
        <v>863</v>
      </c>
      <c r="H8" s="16">
        <v>0</v>
      </c>
      <c r="I8" s="19">
        <f>22+285</f>
        <v>307</v>
      </c>
      <c r="J8" s="19">
        <v>285</v>
      </c>
      <c r="K8" s="19">
        <v>296</v>
      </c>
      <c r="L8" s="19">
        <v>323</v>
      </c>
      <c r="M8" s="19">
        <v>108</v>
      </c>
      <c r="N8" s="19">
        <f t="shared" si="1"/>
        <v>3198</v>
      </c>
    </row>
    <row r="9" spans="1:14" s="8" customFormat="1" x14ac:dyDescent="0.25">
      <c r="A9" s="35"/>
      <c r="B9" s="13" t="s">
        <v>3</v>
      </c>
      <c r="C9" s="19">
        <v>91</v>
      </c>
      <c r="D9" s="19">
        <v>1</v>
      </c>
      <c r="E9" s="19">
        <v>0</v>
      </c>
      <c r="F9" s="19">
        <v>0</v>
      </c>
      <c r="G9" s="15">
        <v>9</v>
      </c>
      <c r="H9" s="16">
        <v>0</v>
      </c>
      <c r="I9" s="19"/>
      <c r="J9" s="19">
        <v>8</v>
      </c>
      <c r="K9" s="19">
        <v>0</v>
      </c>
      <c r="L9" s="19">
        <v>33</v>
      </c>
      <c r="M9" s="19">
        <v>22</v>
      </c>
      <c r="N9" s="19">
        <f t="shared" si="1"/>
        <v>164</v>
      </c>
    </row>
    <row r="10" spans="1:14" s="8" customFormat="1" x14ac:dyDescent="0.25">
      <c r="A10" s="35"/>
      <c r="B10" s="13" t="s">
        <v>4</v>
      </c>
      <c r="C10" s="19">
        <v>30</v>
      </c>
      <c r="D10" s="19">
        <v>241</v>
      </c>
      <c r="E10" s="19">
        <v>0</v>
      </c>
      <c r="F10" s="19">
        <v>13</v>
      </c>
      <c r="G10" s="15">
        <v>0</v>
      </c>
      <c r="H10" s="16">
        <v>0</v>
      </c>
      <c r="I10" s="19">
        <v>176</v>
      </c>
      <c r="J10" s="19">
        <v>26</v>
      </c>
      <c r="K10" s="19">
        <v>95</v>
      </c>
      <c r="L10" s="19">
        <v>91</v>
      </c>
      <c r="M10" s="19">
        <v>34</v>
      </c>
      <c r="N10" s="19">
        <f t="shared" si="1"/>
        <v>706</v>
      </c>
    </row>
    <row r="11" spans="1:14" s="8" customFormat="1" x14ac:dyDescent="0.25">
      <c r="A11" s="35"/>
      <c r="B11" s="13" t="s">
        <v>5</v>
      </c>
      <c r="C11" s="19">
        <v>5662</v>
      </c>
      <c r="D11" s="19">
        <v>2940</v>
      </c>
      <c r="E11" s="19">
        <v>3594</v>
      </c>
      <c r="F11" s="19">
        <v>664</v>
      </c>
      <c r="G11" s="15">
        <v>99</v>
      </c>
      <c r="H11" s="16">
        <v>0</v>
      </c>
      <c r="I11" s="19">
        <v>1478</v>
      </c>
      <c r="J11" s="19">
        <v>1736</v>
      </c>
      <c r="K11" s="19">
        <v>1156</v>
      </c>
      <c r="L11" s="19">
        <v>1842</v>
      </c>
      <c r="M11" s="19">
        <v>841</v>
      </c>
      <c r="N11" s="19">
        <f t="shared" si="1"/>
        <v>20012</v>
      </c>
    </row>
    <row r="12" spans="1:14" s="8" customFormat="1" x14ac:dyDescent="0.25">
      <c r="A12" s="35"/>
      <c r="B12" s="13" t="s">
        <v>6</v>
      </c>
      <c r="C12" s="19">
        <v>6</v>
      </c>
      <c r="D12" s="19">
        <v>0</v>
      </c>
      <c r="E12" s="19">
        <v>0</v>
      </c>
      <c r="F12" s="19">
        <v>11</v>
      </c>
      <c r="G12" s="15">
        <v>3</v>
      </c>
      <c r="H12" s="16">
        <v>0</v>
      </c>
      <c r="I12" s="19">
        <v>10</v>
      </c>
      <c r="J12" s="19">
        <v>2</v>
      </c>
      <c r="K12" s="19">
        <v>7</v>
      </c>
      <c r="L12" s="19">
        <v>0</v>
      </c>
      <c r="M12" s="19"/>
      <c r="N12" s="19">
        <f t="shared" si="1"/>
        <v>39</v>
      </c>
    </row>
    <row r="13" spans="1:14" s="8" customFormat="1" x14ac:dyDescent="0.25">
      <c r="A13" s="35"/>
      <c r="B13" s="13" t="s">
        <v>7</v>
      </c>
      <c r="C13" s="19">
        <v>458</v>
      </c>
      <c r="D13" s="19">
        <v>186</v>
      </c>
      <c r="E13" s="19">
        <v>711</v>
      </c>
      <c r="F13" s="19">
        <v>205</v>
      </c>
      <c r="G13" s="15">
        <v>250</v>
      </c>
      <c r="H13" s="16">
        <v>0</v>
      </c>
      <c r="I13" s="19">
        <v>57</v>
      </c>
      <c r="J13" s="19">
        <v>192</v>
      </c>
      <c r="K13" s="19">
        <v>248</v>
      </c>
      <c r="L13" s="19">
        <v>291</v>
      </c>
      <c r="M13" s="19">
        <v>47</v>
      </c>
      <c r="N13" s="19">
        <f t="shared" si="1"/>
        <v>2645</v>
      </c>
    </row>
    <row r="14" spans="1:14" s="8" customFormat="1" x14ac:dyDescent="0.3">
      <c r="A14" s="35"/>
      <c r="B14" s="13" t="s">
        <v>8</v>
      </c>
      <c r="C14" s="19">
        <f>929+616</f>
        <v>1545</v>
      </c>
      <c r="D14" s="19">
        <v>211</v>
      </c>
      <c r="E14" s="19">
        <v>569</v>
      </c>
      <c r="F14" s="19">
        <v>381</v>
      </c>
      <c r="G14" s="15">
        <v>281</v>
      </c>
      <c r="H14" s="20">
        <v>798</v>
      </c>
      <c r="I14" s="19">
        <v>361</v>
      </c>
      <c r="J14" s="19">
        <v>205</v>
      </c>
      <c r="K14" s="19">
        <v>463</v>
      </c>
      <c r="L14" s="19">
        <v>287</v>
      </c>
      <c r="M14" s="19">
        <v>20</v>
      </c>
      <c r="N14" s="19">
        <f t="shared" si="1"/>
        <v>5121</v>
      </c>
    </row>
    <row r="15" spans="1:14" s="8" customFormat="1" ht="35.25" customHeight="1" x14ac:dyDescent="0.25">
      <c r="A15" s="14">
        <v>2</v>
      </c>
      <c r="B15" s="13" t="s">
        <v>9</v>
      </c>
      <c r="C15" s="19"/>
      <c r="D15" s="19">
        <v>0</v>
      </c>
      <c r="E15" s="19">
        <v>0</v>
      </c>
      <c r="F15" s="19">
        <v>0</v>
      </c>
      <c r="G15" s="21"/>
      <c r="H15" s="19">
        <v>0</v>
      </c>
      <c r="I15" s="19"/>
      <c r="J15" s="19">
        <v>0</v>
      </c>
      <c r="K15" s="19"/>
      <c r="L15" s="19">
        <v>0</v>
      </c>
      <c r="M15" s="19">
        <v>0</v>
      </c>
      <c r="N15" s="19">
        <f t="shared" si="1"/>
        <v>0</v>
      </c>
    </row>
    <row r="16" spans="1:14" s="8" customFormat="1" x14ac:dyDescent="0.25">
      <c r="A16" s="35">
        <v>3</v>
      </c>
      <c r="B16" s="13" t="s">
        <v>10</v>
      </c>
      <c r="C16" s="19">
        <f>SUM(C17:C20)</f>
        <v>56052</v>
      </c>
      <c r="D16" s="19">
        <f t="shared" ref="D16:M16" si="3">SUM(D17:D20)</f>
        <v>215</v>
      </c>
      <c r="E16" s="19">
        <f t="shared" si="3"/>
        <v>37</v>
      </c>
      <c r="F16" s="19">
        <f t="shared" si="3"/>
        <v>0</v>
      </c>
      <c r="G16" s="19">
        <f t="shared" si="3"/>
        <v>0</v>
      </c>
      <c r="H16" s="19">
        <f t="shared" si="3"/>
        <v>328</v>
      </c>
      <c r="I16" s="19">
        <f t="shared" si="3"/>
        <v>0</v>
      </c>
      <c r="J16" s="19">
        <f t="shared" si="3"/>
        <v>646</v>
      </c>
      <c r="K16" s="19">
        <f t="shared" si="3"/>
        <v>230</v>
      </c>
      <c r="L16" s="19">
        <f t="shared" si="3"/>
        <v>581</v>
      </c>
      <c r="M16" s="19">
        <f t="shared" si="3"/>
        <v>0</v>
      </c>
      <c r="N16" s="19">
        <f t="shared" ref="N16" si="4">SUM(N17:N20)</f>
        <v>58089</v>
      </c>
    </row>
    <row r="17" spans="1:14" s="8" customFormat="1" x14ac:dyDescent="0.25">
      <c r="A17" s="35"/>
      <c r="B17" s="13" t="s">
        <v>11</v>
      </c>
      <c r="C17" s="19"/>
      <c r="D17" s="19">
        <v>0</v>
      </c>
      <c r="E17" s="19">
        <v>0</v>
      </c>
      <c r="F17" s="19">
        <v>0</v>
      </c>
      <c r="G17" s="19"/>
      <c r="H17" s="19">
        <v>0</v>
      </c>
      <c r="I17" s="19"/>
      <c r="J17" s="19"/>
      <c r="K17" s="19">
        <v>89</v>
      </c>
      <c r="L17" s="21"/>
      <c r="M17" s="19"/>
      <c r="N17" s="19">
        <f t="shared" si="1"/>
        <v>89</v>
      </c>
    </row>
    <row r="18" spans="1:14" s="8" customFormat="1" x14ac:dyDescent="0.25">
      <c r="A18" s="35"/>
      <c r="B18" s="13" t="s">
        <v>12</v>
      </c>
      <c r="C18" s="19">
        <f>47+52005</f>
        <v>52052</v>
      </c>
      <c r="D18" s="19">
        <v>50</v>
      </c>
      <c r="E18" s="19">
        <v>26</v>
      </c>
      <c r="F18" s="19"/>
      <c r="G18" s="19"/>
      <c r="H18" s="19">
        <v>0</v>
      </c>
      <c r="I18" s="19"/>
      <c r="J18" s="19">
        <v>167</v>
      </c>
      <c r="K18" s="19">
        <v>12</v>
      </c>
      <c r="L18" s="19">
        <v>262</v>
      </c>
      <c r="M18" s="19"/>
      <c r="N18" s="19">
        <f t="shared" si="1"/>
        <v>52569</v>
      </c>
    </row>
    <row r="19" spans="1:14" s="8" customFormat="1" x14ac:dyDescent="0.3">
      <c r="A19" s="35"/>
      <c r="B19" s="13" t="s">
        <v>13</v>
      </c>
      <c r="C19" s="19">
        <v>4000</v>
      </c>
      <c r="D19" s="19">
        <v>150</v>
      </c>
      <c r="E19" s="19">
        <v>0</v>
      </c>
      <c r="F19" s="19"/>
      <c r="G19" s="19"/>
      <c r="H19" s="20">
        <v>150</v>
      </c>
      <c r="I19" s="19"/>
      <c r="J19" s="19"/>
      <c r="K19" s="19">
        <v>14</v>
      </c>
      <c r="L19" s="19">
        <v>0</v>
      </c>
      <c r="M19" s="19"/>
      <c r="N19" s="19">
        <f t="shared" si="1"/>
        <v>4314</v>
      </c>
    </row>
    <row r="20" spans="1:14" s="8" customFormat="1" x14ac:dyDescent="0.25">
      <c r="A20" s="35"/>
      <c r="B20" s="13" t="s">
        <v>14</v>
      </c>
      <c r="C20" s="19"/>
      <c r="D20" s="19">
        <v>15</v>
      </c>
      <c r="E20" s="19">
        <v>11</v>
      </c>
      <c r="F20" s="19"/>
      <c r="G20" s="19"/>
      <c r="H20" s="19">
        <v>178</v>
      </c>
      <c r="I20" s="19"/>
      <c r="J20" s="19">
        <v>479</v>
      </c>
      <c r="K20" s="19">
        <v>115</v>
      </c>
      <c r="L20" s="19">
        <v>319</v>
      </c>
      <c r="M20" s="19"/>
      <c r="N20" s="19">
        <f t="shared" si="1"/>
        <v>1117</v>
      </c>
    </row>
    <row r="21" spans="1:14" s="8" customFormat="1" ht="37.5" x14ac:dyDescent="0.25">
      <c r="A21" s="36">
        <v>4</v>
      </c>
      <c r="B21" s="2" t="s">
        <v>15</v>
      </c>
      <c r="C21" s="22">
        <v>11112</v>
      </c>
      <c r="D21" s="22">
        <v>3673</v>
      </c>
      <c r="E21" s="22">
        <v>3245</v>
      </c>
      <c r="F21" s="22">
        <v>2537</v>
      </c>
      <c r="G21" s="22">
        <v>2249</v>
      </c>
      <c r="H21" s="17">
        <v>4015</v>
      </c>
      <c r="I21" s="22">
        <v>3451</v>
      </c>
      <c r="J21" s="22">
        <v>1897</v>
      </c>
      <c r="K21" s="22">
        <v>2917</v>
      </c>
      <c r="L21" s="22">
        <v>2543</v>
      </c>
      <c r="M21" s="22">
        <v>2579</v>
      </c>
      <c r="N21" s="22">
        <f t="shared" si="1"/>
        <v>40218</v>
      </c>
    </row>
    <row r="22" spans="1:14" s="8" customFormat="1" ht="37.5" x14ac:dyDescent="0.25">
      <c r="A22" s="36"/>
      <c r="B22" s="2" t="s">
        <v>16</v>
      </c>
      <c r="C22" s="18">
        <f>2016+5427</f>
        <v>7443</v>
      </c>
      <c r="D22" s="18">
        <v>562</v>
      </c>
      <c r="E22" s="18">
        <v>455</v>
      </c>
      <c r="F22" s="18">
        <v>375</v>
      </c>
      <c r="G22" s="18">
        <v>19</v>
      </c>
      <c r="H22" s="18">
        <v>687</v>
      </c>
      <c r="I22" s="18"/>
      <c r="J22" s="18">
        <v>633</v>
      </c>
      <c r="K22" s="18">
        <v>652</v>
      </c>
      <c r="L22" s="18">
        <v>624</v>
      </c>
      <c r="M22" s="18">
        <v>595</v>
      </c>
      <c r="N22" s="18">
        <f t="shared" si="1"/>
        <v>12045</v>
      </c>
    </row>
    <row r="23" spans="1:14" s="8" customFormat="1" x14ac:dyDescent="0.3">
      <c r="A23" s="36">
        <v>5</v>
      </c>
      <c r="B23" s="2" t="s">
        <v>38</v>
      </c>
      <c r="C23" s="18">
        <v>306</v>
      </c>
      <c r="D23" s="18">
        <v>1407</v>
      </c>
      <c r="E23" s="18"/>
      <c r="F23" s="18">
        <v>3383</v>
      </c>
      <c r="G23" s="18">
        <v>7035</v>
      </c>
      <c r="H23" s="23">
        <v>60879</v>
      </c>
      <c r="I23" s="18"/>
      <c r="J23" s="18">
        <v>1969</v>
      </c>
      <c r="K23" s="18">
        <v>3621</v>
      </c>
      <c r="L23" s="18">
        <v>5382</v>
      </c>
      <c r="M23" s="18">
        <v>3752</v>
      </c>
      <c r="N23" s="22">
        <f t="shared" si="1"/>
        <v>87734</v>
      </c>
    </row>
    <row r="24" spans="1:14" s="8" customFormat="1" ht="37.5" x14ac:dyDescent="0.25">
      <c r="A24" s="36"/>
      <c r="B24" s="2" t="s">
        <v>77</v>
      </c>
      <c r="C24" s="18">
        <v>9916</v>
      </c>
      <c r="D24" s="18">
        <v>1850</v>
      </c>
      <c r="E24" s="18">
        <v>3163</v>
      </c>
      <c r="F24" s="18"/>
      <c r="G24" s="18"/>
      <c r="H24" s="18"/>
      <c r="I24" s="18"/>
      <c r="J24" s="18"/>
      <c r="K24" s="18"/>
      <c r="L24" s="24">
        <v>0</v>
      </c>
      <c r="M24" s="18"/>
      <c r="N24" s="18">
        <f t="shared" si="1"/>
        <v>14929</v>
      </c>
    </row>
    <row r="25" spans="1:14" s="8" customFormat="1" x14ac:dyDescent="0.3">
      <c r="A25" s="36"/>
      <c r="B25" s="2" t="s">
        <v>78</v>
      </c>
      <c r="C25" s="18">
        <v>13723</v>
      </c>
      <c r="D25" s="18">
        <v>16606</v>
      </c>
      <c r="E25" s="18">
        <v>12967</v>
      </c>
      <c r="F25" s="18">
        <v>9553</v>
      </c>
      <c r="G25" s="18">
        <v>12925</v>
      </c>
      <c r="H25" s="23">
        <v>14000</v>
      </c>
      <c r="I25" s="18"/>
      <c r="J25" s="18">
        <v>11331</v>
      </c>
      <c r="K25" s="18">
        <v>10237</v>
      </c>
      <c r="L25" s="18">
        <v>11890</v>
      </c>
      <c r="M25" s="18">
        <v>7514</v>
      </c>
      <c r="N25" s="18">
        <f t="shared" si="1"/>
        <v>120746</v>
      </c>
    </row>
    <row r="26" spans="1:14" s="8" customFormat="1" x14ac:dyDescent="0.25">
      <c r="A26" s="4">
        <v>6</v>
      </c>
      <c r="B26" s="2" t="s">
        <v>17</v>
      </c>
      <c r="C26" s="18"/>
      <c r="D26" s="18">
        <v>0</v>
      </c>
      <c r="E26" s="24"/>
      <c r="F26" s="18">
        <v>0</v>
      </c>
      <c r="G26" s="18">
        <v>0</v>
      </c>
      <c r="H26" s="18">
        <v>0</v>
      </c>
      <c r="I26" s="18"/>
      <c r="J26" s="18">
        <v>0</v>
      </c>
      <c r="K26" s="18">
        <v>0</v>
      </c>
      <c r="L26" s="18">
        <v>0</v>
      </c>
      <c r="M26" s="18">
        <v>0</v>
      </c>
      <c r="N26" s="18">
        <f t="shared" si="1"/>
        <v>0</v>
      </c>
    </row>
    <row r="27" spans="1:14" s="8" customFormat="1" x14ac:dyDescent="0.3">
      <c r="A27" s="4">
        <v>7</v>
      </c>
      <c r="B27" s="2" t="s">
        <v>18</v>
      </c>
      <c r="C27" s="18">
        <v>29609</v>
      </c>
      <c r="D27" s="18">
        <v>7542</v>
      </c>
      <c r="E27" s="18">
        <v>5933</v>
      </c>
      <c r="F27" s="18">
        <v>606</v>
      </c>
      <c r="G27" s="18">
        <v>6136</v>
      </c>
      <c r="H27" s="23">
        <v>9323</v>
      </c>
      <c r="I27" s="18">
        <v>21794</v>
      </c>
      <c r="J27" s="18">
        <v>6951</v>
      </c>
      <c r="K27" s="18">
        <v>8044</v>
      </c>
      <c r="L27" s="18">
        <v>11652</v>
      </c>
      <c r="M27" s="18">
        <v>5740</v>
      </c>
      <c r="N27" s="18">
        <f t="shared" si="1"/>
        <v>113330</v>
      </c>
    </row>
    <row r="28" spans="1:14" s="8" customFormat="1" ht="56.25" x14ac:dyDescent="0.25">
      <c r="A28" s="4">
        <v>8</v>
      </c>
      <c r="B28" s="2" t="s">
        <v>19</v>
      </c>
      <c r="C28" s="18"/>
      <c r="D28" s="18">
        <v>555</v>
      </c>
      <c r="E28" s="18"/>
      <c r="F28" s="18">
        <v>0</v>
      </c>
      <c r="G28" s="18"/>
      <c r="H28" s="18"/>
      <c r="I28" s="18"/>
      <c r="J28" s="18"/>
      <c r="K28" s="18">
        <v>0</v>
      </c>
      <c r="L28" s="18">
        <v>0</v>
      </c>
      <c r="M28" s="18"/>
      <c r="N28" s="18">
        <f t="shared" si="1"/>
        <v>555</v>
      </c>
    </row>
    <row r="29" spans="1:14" s="8" customFormat="1" ht="37.5" x14ac:dyDescent="0.25">
      <c r="A29" s="4">
        <v>9</v>
      </c>
      <c r="B29" s="2" t="s">
        <v>21</v>
      </c>
      <c r="C29" s="18"/>
      <c r="D29" s="18">
        <v>0</v>
      </c>
      <c r="E29" s="18"/>
      <c r="F29" s="18">
        <v>0</v>
      </c>
      <c r="G29" s="18"/>
      <c r="H29" s="18"/>
      <c r="I29" s="18"/>
      <c r="J29" s="18"/>
      <c r="K29" s="18">
        <v>0</v>
      </c>
      <c r="L29" s="18">
        <v>0</v>
      </c>
      <c r="M29" s="18"/>
      <c r="N29" s="18">
        <f t="shared" si="1"/>
        <v>0</v>
      </c>
    </row>
    <row r="30" spans="1:14" s="10" customFormat="1" ht="29.25" customHeight="1" x14ac:dyDescent="0.3">
      <c r="A30" s="32" t="s">
        <v>23</v>
      </c>
      <c r="B30" s="33"/>
      <c r="C30" s="25">
        <f>SUM(C21:C29)+C16+C5</f>
        <v>142775</v>
      </c>
      <c r="D30" s="25">
        <f t="shared" ref="D30:M30" si="5">SUM(D21:D29)+D16+D5</f>
        <v>37195</v>
      </c>
      <c r="E30" s="25">
        <f t="shared" si="5"/>
        <v>31594</v>
      </c>
      <c r="F30" s="25">
        <f t="shared" si="5"/>
        <v>18491</v>
      </c>
      <c r="G30" s="25">
        <f t="shared" si="5"/>
        <v>30250</v>
      </c>
      <c r="H30" s="25">
        <f t="shared" si="5"/>
        <v>90728</v>
      </c>
      <c r="I30" s="25">
        <f t="shared" si="5"/>
        <v>28260</v>
      </c>
      <c r="J30" s="25">
        <f t="shared" si="5"/>
        <v>26416</v>
      </c>
      <c r="K30" s="25">
        <f t="shared" si="5"/>
        <v>28340</v>
      </c>
      <c r="L30" s="25">
        <f t="shared" si="5"/>
        <v>36714</v>
      </c>
      <c r="M30" s="25">
        <f t="shared" si="5"/>
        <v>21584</v>
      </c>
      <c r="N30" s="25">
        <f t="shared" si="1"/>
        <v>492347</v>
      </c>
    </row>
    <row r="31" spans="1:14" ht="11.25" customHeight="1" x14ac:dyDescent="0.3">
      <c r="A31" s="5"/>
      <c r="B31" s="5"/>
      <c r="C31" s="6"/>
      <c r="D31" s="6"/>
    </row>
    <row r="32" spans="1:14" ht="22.5" x14ac:dyDescent="0.3">
      <c r="A32" s="44" t="s">
        <v>79</v>
      </c>
    </row>
    <row r="33" spans="1:14" x14ac:dyDescent="0.3">
      <c r="A33" s="41" t="s">
        <v>80</v>
      </c>
      <c r="B33" s="41"/>
      <c r="C33" s="41"/>
      <c r="D33" s="41"/>
      <c r="E33" s="41"/>
      <c r="F33" s="41"/>
      <c r="G33" s="41"/>
      <c r="H33" s="41"/>
      <c r="I33" s="41"/>
      <c r="J33" s="41"/>
      <c r="K33" s="41"/>
      <c r="L33" s="41"/>
      <c r="M33" s="41"/>
      <c r="N33" s="41"/>
    </row>
    <row r="34" spans="1:14" ht="42" customHeight="1" x14ac:dyDescent="0.3">
      <c r="A34" s="42" t="s">
        <v>81</v>
      </c>
      <c r="B34" s="42"/>
      <c r="C34" s="42"/>
      <c r="D34" s="42"/>
      <c r="E34" s="42"/>
      <c r="F34" s="42"/>
      <c r="G34" s="42"/>
      <c r="H34" s="42"/>
      <c r="I34" s="42"/>
      <c r="J34" s="42"/>
      <c r="K34" s="42"/>
      <c r="L34" s="42"/>
      <c r="M34" s="42"/>
      <c r="N34" s="42"/>
    </row>
    <row r="35" spans="1:14" ht="43.5" customHeight="1" x14ac:dyDescent="0.3">
      <c r="A35" s="42" t="s">
        <v>82</v>
      </c>
      <c r="B35" s="43"/>
      <c r="C35" s="43"/>
      <c r="D35" s="43"/>
      <c r="E35" s="43"/>
      <c r="F35" s="43"/>
      <c r="G35" s="43"/>
      <c r="H35" s="43"/>
      <c r="I35" s="43"/>
      <c r="J35" s="43"/>
      <c r="K35" s="43"/>
      <c r="L35" s="43"/>
      <c r="M35" s="43"/>
      <c r="N35" s="43"/>
    </row>
  </sheetData>
  <mergeCells count="12">
    <mergeCell ref="A33:N33"/>
    <mergeCell ref="A34:N34"/>
    <mergeCell ref="A35:N35"/>
    <mergeCell ref="A1:N1"/>
    <mergeCell ref="A30:B30"/>
    <mergeCell ref="C3:N3"/>
    <mergeCell ref="A5:A14"/>
    <mergeCell ref="A16:A20"/>
    <mergeCell ref="A21:A22"/>
    <mergeCell ref="A23:A25"/>
    <mergeCell ref="B3:B4"/>
    <mergeCell ref="A3:A4"/>
  </mergeCells>
  <pageMargins left="0.31496062992125984" right="0.31496062992125984" top="0.74803149606299213" bottom="0.74803149606299213" header="0.31496062992125984" footer="0.31496062992125984"/>
  <pageSetup paperSize="9" scale="80" orientation="landscape" r:id="rId1"/>
  <headerFooter>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3"/>
  <sheetViews>
    <sheetView workbookViewId="0">
      <selection sqref="A1:D33"/>
    </sheetView>
  </sheetViews>
  <sheetFormatPr defaultColWidth="9.140625" defaultRowHeight="18.75" x14ac:dyDescent="0.3"/>
  <cols>
    <col min="1" max="1" width="6.42578125" style="1" customWidth="1"/>
    <col min="2" max="2" width="41.5703125" style="1" customWidth="1"/>
    <col min="3" max="3" width="11.42578125" style="1" customWidth="1"/>
    <col min="4" max="4" width="59.85546875" style="1" customWidth="1"/>
    <col min="5" max="16384" width="9.140625" style="1"/>
  </cols>
  <sheetData>
    <row r="1" spans="1:4" ht="72.75" customHeight="1" x14ac:dyDescent="0.3">
      <c r="A1" s="30" t="s">
        <v>76</v>
      </c>
      <c r="B1" s="31"/>
      <c r="C1" s="31"/>
      <c r="D1" s="31"/>
    </row>
    <row r="3" spans="1:4" s="9" customFormat="1" ht="37.5" x14ac:dyDescent="0.3">
      <c r="A3" s="12" t="s">
        <v>0</v>
      </c>
      <c r="B3" s="12" t="s">
        <v>39</v>
      </c>
      <c r="C3" s="12" t="s">
        <v>40</v>
      </c>
      <c r="D3" s="12" t="s">
        <v>75</v>
      </c>
    </row>
    <row r="4" spans="1:4" x14ac:dyDescent="0.3">
      <c r="A4" s="27">
        <v>1</v>
      </c>
      <c r="B4" s="27" t="s">
        <v>41</v>
      </c>
      <c r="C4" s="28">
        <v>103</v>
      </c>
      <c r="D4" s="27"/>
    </row>
    <row r="5" spans="1:4" x14ac:dyDescent="0.3">
      <c r="A5" s="27">
        <v>2</v>
      </c>
      <c r="B5" s="27" t="s">
        <v>43</v>
      </c>
      <c r="C5" s="28">
        <v>45</v>
      </c>
      <c r="D5" s="27"/>
    </row>
    <row r="6" spans="1:4" x14ac:dyDescent="0.3">
      <c r="A6" s="27">
        <v>3</v>
      </c>
      <c r="B6" s="27" t="s">
        <v>44</v>
      </c>
      <c r="C6" s="28">
        <v>160</v>
      </c>
      <c r="D6" s="27"/>
    </row>
    <row r="7" spans="1:4" x14ac:dyDescent="0.3">
      <c r="A7" s="27">
        <v>4</v>
      </c>
      <c r="B7" s="27" t="s">
        <v>57</v>
      </c>
      <c r="C7" s="28">
        <v>165</v>
      </c>
      <c r="D7" s="27"/>
    </row>
    <row r="8" spans="1:4" x14ac:dyDescent="0.3">
      <c r="A8" s="27">
        <v>5</v>
      </c>
      <c r="B8" s="27" t="s">
        <v>45</v>
      </c>
      <c r="C8" s="28">
        <v>9</v>
      </c>
      <c r="D8" s="27"/>
    </row>
    <row r="9" spans="1:4" x14ac:dyDescent="0.3">
      <c r="A9" s="27">
        <v>6</v>
      </c>
      <c r="B9" s="27" t="s">
        <v>46</v>
      </c>
      <c r="C9" s="28">
        <v>23</v>
      </c>
      <c r="D9" s="27"/>
    </row>
    <row r="10" spans="1:4" x14ac:dyDescent="0.3">
      <c r="A10" s="27">
        <v>7</v>
      </c>
      <c r="B10" s="27" t="s">
        <v>48</v>
      </c>
      <c r="C10" s="28">
        <v>37613</v>
      </c>
      <c r="D10" s="27" t="s">
        <v>50</v>
      </c>
    </row>
    <row r="11" spans="1:4" x14ac:dyDescent="0.3">
      <c r="A11" s="27">
        <v>8</v>
      </c>
      <c r="B11" s="27" t="s">
        <v>60</v>
      </c>
      <c r="C11" s="28">
        <v>2</v>
      </c>
      <c r="D11" s="27"/>
    </row>
    <row r="12" spans="1:4" x14ac:dyDescent="0.3">
      <c r="A12" s="27">
        <v>9</v>
      </c>
      <c r="B12" s="27" t="s">
        <v>61</v>
      </c>
      <c r="C12" s="28">
        <v>139</v>
      </c>
      <c r="D12" s="27"/>
    </row>
    <row r="13" spans="1:4" x14ac:dyDescent="0.3">
      <c r="A13" s="27">
        <v>10</v>
      </c>
      <c r="B13" s="27" t="s">
        <v>63</v>
      </c>
      <c r="C13" s="28">
        <v>1</v>
      </c>
      <c r="D13" s="27"/>
    </row>
    <row r="14" spans="1:4" x14ac:dyDescent="0.3">
      <c r="A14" s="27">
        <v>11</v>
      </c>
      <c r="B14" s="27" t="s">
        <v>64</v>
      </c>
      <c r="C14" s="28">
        <v>77</v>
      </c>
      <c r="D14" s="27"/>
    </row>
    <row r="15" spans="1:4" x14ac:dyDescent="0.3">
      <c r="A15" s="27">
        <v>12</v>
      </c>
      <c r="B15" s="27" t="s">
        <v>70</v>
      </c>
      <c r="C15" s="28">
        <v>1</v>
      </c>
      <c r="D15" s="27"/>
    </row>
    <row r="16" spans="1:4" ht="37.5" x14ac:dyDescent="0.3">
      <c r="A16" s="27">
        <v>13</v>
      </c>
      <c r="B16" s="27" t="s">
        <v>55</v>
      </c>
      <c r="C16" s="28">
        <v>400</v>
      </c>
      <c r="D16" s="27"/>
    </row>
    <row r="17" spans="1:9" ht="90.75" customHeight="1" x14ac:dyDescent="0.3">
      <c r="A17" s="27">
        <v>14</v>
      </c>
      <c r="B17" s="27" t="s">
        <v>71</v>
      </c>
      <c r="C17" s="28">
        <v>54245</v>
      </c>
      <c r="D17" s="27" t="s">
        <v>74</v>
      </c>
    </row>
    <row r="18" spans="1:9" x14ac:dyDescent="0.3">
      <c r="A18" s="27">
        <v>15</v>
      </c>
      <c r="B18" s="27" t="s">
        <v>49</v>
      </c>
      <c r="C18" s="28">
        <v>4</v>
      </c>
      <c r="D18" s="27"/>
    </row>
    <row r="19" spans="1:9" x14ac:dyDescent="0.3">
      <c r="A19" s="27">
        <v>16</v>
      </c>
      <c r="B19" s="27" t="s">
        <v>42</v>
      </c>
      <c r="C19" s="28">
        <v>12</v>
      </c>
      <c r="D19" s="27"/>
      <c r="I19" s="1">
        <f>8923+42984+98</f>
        <v>52005</v>
      </c>
    </row>
    <row r="20" spans="1:9" x14ac:dyDescent="0.3">
      <c r="A20" s="27">
        <v>17</v>
      </c>
      <c r="B20" s="27" t="s">
        <v>47</v>
      </c>
      <c r="C20" s="28">
        <v>54</v>
      </c>
      <c r="D20" s="27"/>
    </row>
    <row r="21" spans="1:9" x14ac:dyDescent="0.3">
      <c r="A21" s="27">
        <v>18</v>
      </c>
      <c r="B21" s="27" t="s">
        <v>51</v>
      </c>
      <c r="C21" s="28">
        <v>55</v>
      </c>
      <c r="D21" s="27"/>
    </row>
    <row r="22" spans="1:9" x14ac:dyDescent="0.3">
      <c r="A22" s="27">
        <v>19</v>
      </c>
      <c r="B22" s="27" t="s">
        <v>52</v>
      </c>
      <c r="C22" s="28">
        <f>8+69</f>
        <v>77</v>
      </c>
      <c r="D22" s="27"/>
    </row>
    <row r="23" spans="1:9" x14ac:dyDescent="0.3">
      <c r="A23" s="27">
        <v>20</v>
      </c>
      <c r="B23" s="27" t="s">
        <v>53</v>
      </c>
      <c r="C23" s="28">
        <v>15</v>
      </c>
      <c r="D23" s="27"/>
    </row>
    <row r="24" spans="1:9" ht="37.5" x14ac:dyDescent="0.3">
      <c r="A24" s="27">
        <v>21</v>
      </c>
      <c r="B24" s="27" t="s">
        <v>54</v>
      </c>
      <c r="C24" s="28">
        <v>21</v>
      </c>
      <c r="D24" s="27"/>
    </row>
    <row r="25" spans="1:9" x14ac:dyDescent="0.3">
      <c r="A25" s="27">
        <v>22</v>
      </c>
      <c r="B25" s="27" t="s">
        <v>56</v>
      </c>
      <c r="C25" s="28">
        <v>4000</v>
      </c>
      <c r="D25" s="27"/>
    </row>
    <row r="26" spans="1:9" x14ac:dyDescent="0.3">
      <c r="A26" s="27">
        <v>23</v>
      </c>
      <c r="B26" s="27" t="s">
        <v>58</v>
      </c>
      <c r="C26" s="28">
        <v>39</v>
      </c>
      <c r="D26" s="27"/>
    </row>
    <row r="27" spans="1:9" x14ac:dyDescent="0.3">
      <c r="A27" s="27">
        <v>24</v>
      </c>
      <c r="B27" s="27" t="s">
        <v>59</v>
      </c>
      <c r="C27" s="28">
        <v>13</v>
      </c>
      <c r="D27" s="27"/>
    </row>
    <row r="28" spans="1:9" x14ac:dyDescent="0.3">
      <c r="A28" s="27">
        <v>25</v>
      </c>
      <c r="B28" s="27" t="s">
        <v>62</v>
      </c>
      <c r="C28" s="28">
        <v>208</v>
      </c>
      <c r="D28" s="27"/>
    </row>
    <row r="29" spans="1:9" x14ac:dyDescent="0.3">
      <c r="A29" s="27">
        <v>26</v>
      </c>
      <c r="B29" s="27" t="s">
        <v>65</v>
      </c>
      <c r="C29" s="28">
        <v>2</v>
      </c>
      <c r="D29" s="27"/>
    </row>
    <row r="30" spans="1:9" x14ac:dyDescent="0.3">
      <c r="A30" s="27">
        <v>27</v>
      </c>
      <c r="B30" s="27" t="s">
        <v>66</v>
      </c>
      <c r="C30" s="28">
        <v>21</v>
      </c>
      <c r="D30" s="27"/>
    </row>
    <row r="31" spans="1:9" x14ac:dyDescent="0.3">
      <c r="A31" s="27">
        <v>28</v>
      </c>
      <c r="B31" s="27" t="s">
        <v>67</v>
      </c>
      <c r="C31" s="28">
        <v>879</v>
      </c>
      <c r="D31" s="27"/>
    </row>
    <row r="32" spans="1:9" ht="37.5" x14ac:dyDescent="0.3">
      <c r="A32" s="27">
        <v>29</v>
      </c>
      <c r="B32" s="27" t="s">
        <v>68</v>
      </c>
      <c r="C32" s="28">
        <v>1835</v>
      </c>
      <c r="D32" s="27" t="s">
        <v>69</v>
      </c>
      <c r="F32"/>
    </row>
    <row r="33" spans="1:4" s="7" customFormat="1" x14ac:dyDescent="0.3">
      <c r="A33" s="39" t="s">
        <v>23</v>
      </c>
      <c r="B33" s="40"/>
      <c r="C33" s="29">
        <f>SUM(C4:C32)</f>
        <v>100218</v>
      </c>
      <c r="D33" s="26"/>
    </row>
  </sheetData>
  <mergeCells count="2">
    <mergeCell ref="A1:D1"/>
    <mergeCell ref="A33:B33"/>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bab956b1f44ef9d173162e10f4b27789">
  <xsd:schema xmlns:xsd="http://www.w3.org/2001/XMLSchema" xmlns:xs="http://www.w3.org/2001/XMLSchema" xmlns:p="http://schemas.microsoft.com/office/2006/metadata/properties" targetNamespace="http://schemas.microsoft.com/office/2006/metadata/properties" ma:root="true" ma:fieldsID="16eaa9825d2fedb5a83ac41ebe86c43c">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8D67AF7-106F-4EE7-A6B1-7E88207C8A87}"/>
</file>

<file path=customXml/itemProps2.xml><?xml version="1.0" encoding="utf-8"?>
<ds:datastoreItem xmlns:ds="http://schemas.openxmlformats.org/officeDocument/2006/customXml" ds:itemID="{8A08307A-4459-4185-A3DB-3348AF98243B}"/>
</file>

<file path=customXml/itemProps3.xml><?xml version="1.0" encoding="utf-8"?>
<ds:datastoreItem xmlns:ds="http://schemas.openxmlformats.org/officeDocument/2006/customXml" ds:itemID="{0FEA99BC-C39F-4768-9327-545EBAC9179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TONG HOP HUYEN THANH</vt:lpstr>
      <vt:lpstr>TONG HOP SO NGANH</vt:lpstr>
      <vt:lpstr>'TONG HOP HUYEN THANH'!Print_Titles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LAM</cp:lastModifiedBy>
  <cp:lastPrinted>2021-06-15T09:21:20Z</cp:lastPrinted>
  <dcterms:created xsi:type="dcterms:W3CDTF">2021-03-03T02:28:42Z</dcterms:created>
  <dcterms:modified xsi:type="dcterms:W3CDTF">2021-06-16T07:23:32Z</dcterms:modified>
</cp:coreProperties>
</file>